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857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'BRPL'!$A$1:$Q$162</definedName>
    <definedName name="_xlnm.Print_Area" localSheetId="1">'BYPL'!$A$1:$Q$163</definedName>
    <definedName name="_xlnm.Print_Area" localSheetId="7">'FINAL EX. SUMMARY'!$A$1:$Q$41</definedName>
    <definedName name="_xlnm.Print_Area" localSheetId="4">'MES'!$A$1:$Q$65</definedName>
    <definedName name="_xlnm.Print_Area" localSheetId="0">'NDPL'!$A$1:$Q$156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<sst xmlns="http://schemas.openxmlformats.org/spreadsheetml/2006/main" count="1358" uniqueCount="394">
  <si>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</si>
  <si>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</si>
  <si>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</si>
  <si>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</si>
  <si>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</si>
  <si>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</si>
  <si>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</si>
  <si>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</si>
  <si>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</si>
  <si>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</si>
  <si>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</si>
  <si>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</si>
  <si>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</si>
  <si>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CIVIL LINE-3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</si>
  <si>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</si>
  <si>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</si>
  <si>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</si>
  <si>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</si>
  <si>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</si>
  <si>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</si>
  <si>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</si>
  <si>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</si>
  <si>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</si>
  <si>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</si>
  <si>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</si>
  <si>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</si>
  <si>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</si>
  <si>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</si>
  <si>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</si>
  <si>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</si>
  <si>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</si>
  <si>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</si>
  <si>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</si>
  <si>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</si>
  <si>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</si>
  <si>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</si>
  <si>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</si>
  <si>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</si>
  <si>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</si>
  <si>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</si>
  <si>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</si>
  <si>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</si>
  <si>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</si>
  <si>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</si>
  <si>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</si>
  <si>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</si>
  <si>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</si>
  <si>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</si>
  <si>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</si>
  <si>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</si>
  <si>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</si>
  <si>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</si>
  <si>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</si>
  <si>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</si>
  <si>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</si>
  <si>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</si>
  <si>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</si>
  <si>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</si>
  <si>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</si>
  <si>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</si>
  <si>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</si>
  <si>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</si>
  <si>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</si>
  <si>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</si>
  <si>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</si>
  <si>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</si>
  <si>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</si>
  <si>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</si>
  <si>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</si>
  <si>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</si>
  <si>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</si>
  <si>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</si>
  <si>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</si>
  <si>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</si>
  <si>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</si>
  <si>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</si>
  <si>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</si>
  <si>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</si>
  <si>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</si>
  <si>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</si>
  <si>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</si>
  <si>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</si>
  <si>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</si>
  <si>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</si>
  <si>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</si>
  <si>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</si>
  <si>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</si>
  <si>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</si>
  <si>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</si>
  <si>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</si>
  <si>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</si>
  <si>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</si>
  <si>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</si>
  <si>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</si>
  <si>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</si>
  <si>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</si>
  <si>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</si>
  <si>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</si>
  <si>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</si>
  <si>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</si>
  <si>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</si>
  <si>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</si>
  <si>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</si>
  <si>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</si>
  <si>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</si>
  <si>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</si>
  <si>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</si>
  <si>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</si>
  <si>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</si>
  <si>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</si>
  <si>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</si>
  <si>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</si>
  <si>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</si>
  <si>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</si>
  <si>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</si>
  <si>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</si>
  <si>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</si>
  <si>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</si>
  <si>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</si>
  <si>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</si>
  <si>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</si>
  <si>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</si>
  <si>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</si>
  <si>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</si>
  <si>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</si>
  <si>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</si>
  <si>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</si>
  <si>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</si>
  <si>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</si>
  <si>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</si>
  <si>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</si>
  <si>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</si>
  <si>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</si>
  <si>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</si>
  <si>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</si>
  <si>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</si>
  <si>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</si>
  <si>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</si>
  <si>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</si>
  <si>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</si>
  <si>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</si>
  <si>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</si>
  <si>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</si>
  <si>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</si>
  <si>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</si>
  <si>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</si>
  <si>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</si>
  <si>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</si>
  <si>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</si>
  <si>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</si>
  <si>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</si>
  <si>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</si>
  <si>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</si>
  <si>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</si>
  <si>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</si>
  <si>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</si>
  <si>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</si>
  <si>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</si>
  <si>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</si>
  <si>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</si>
  <si>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</si>
  <si>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</si>
  <si>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</si>
  <si>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</si>
  <si>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</si>
  <si>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</si>
  <si>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</si>
  <si>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</si>
  <si>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</si>
  <si>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</si>
  <si>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</si>
  <si>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</si>
  <si>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</si>
  <si>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</si>
  <si>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</si>
  <si>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</si>
  <si>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</si>
  <si>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</si>
  <si>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</si>
  <si>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</si>
  <si>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</si>
  <si>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</si>
  <si>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</si>
  <si>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</si>
  <si>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</si>
  <si>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</si>
  <si>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</si>
  <si>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</si>
  <si>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</si>
  <si>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</si>
  <si>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</si>
  <si>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</si>
  <si>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</si>
  <si>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</si>
  <si>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</si>
  <si>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</si>
  <si>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</si>
  <si>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</si>
  <si>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</si>
  <si>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</si>
  <si>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</si>
  <si>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</si>
  <si>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</si>
  <si>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</si>
  <si>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</si>
  <si>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</si>
  <si>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</si>
  <si>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</si>
  <si>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</si>
  <si>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</si>
  <si>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</si>
  <si>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</si>
  <si>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</si>
  <si>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</si>
  <si>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</si>
  <si>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</si>
  <si>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</si>
  <si>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</si>
  <si>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</si>
  <si>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</si>
  <si>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</si>
  <si>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</si>
  <si>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</si>
  <si>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</si>
  <si>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</si>
  <si>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</si>
  <si>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</si>
  <si>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</si>
  <si>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</si>
  <si>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</si>
  <si>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</si>
  <si>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</si>
  <si>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</si>
  <si>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</si>
  <si>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</si>
  <si>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</si>
  <si>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</si>
  <si>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</si>
  <si>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</si>
  <si>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</si>
  <si>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</si>
  <si>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</si>
  <si>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</si>
  <si>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</si>
  <si>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</si>
  <si>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</si>
  <si>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</si>
  <si>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</si>
  <si>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</si>
  <si>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</si>
  <si>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</si>
  <si>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</si>
  <si>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</si>
  <si>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</si>
  <si>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</si>
  <si>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</si>
  <si>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</si>
  <si>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</si>
  <si>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</si>
  <si>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</si>
  <si>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</si>
  <si>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</si>
  <si>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</si>
  <si>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</si>
  <si>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</si>
  <si>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</si>
  <si>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</si>
  <si>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</si>
  <si>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</si>
  <si>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</si>
  <si>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</si>
  <si>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</si>
  <si>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</si>
  <si>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</si>
  <si>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</si>
  <si>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</si>
  <si>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</si>
  <si>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</si>
  <si>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</si>
  <si>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</si>
  <si>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</si>
  <si>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</si>
  <si>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</si>
  <si>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</si>
  <si>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</si>
  <si>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</si>
  <si>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</si>
  <si>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</si>
  <si>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</si>
  <si>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</si>
  <si>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</si>
  <si>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</si>
  <si>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</si>
  <si>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</si>
  <si>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</si>
  <si>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</si>
  <si>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</si>
  <si>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</si>
  <si>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</si>
  <si>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</si>
  <si>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</si>
  <si>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</si>
  <si>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</si>
  <si>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</si>
  <si>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</si>
  <si>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</si>
  <si>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</si>
  <si>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</si>
  <si>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</si>
  <si>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</si>
  <si>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</si>
  <si>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</si>
  <si>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</si>
  <si>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</si>
  <si>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</si>
  <si>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</si>
  <si>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</si>
  <si>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</si>
  <si>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</si>
  <si>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</si>
  <si>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</si>
  <si>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</si>
  <si>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</si>
  <si>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</si>
  <si>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</si>
  <si>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</si>
  <si>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</si>
  <si>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</si>
  <si>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</si>
  <si>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</si>
  <si>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</si>
  <si>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</si>
  <si>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ROLL OVER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</si>
  <si>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</si>
  <si>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</si>
  <si>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</si>
  <si>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</si>
  <si>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</si>
  <si>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</si>
  <si>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</si>
  <si>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</si>
  <si>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</si>
  <si>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</si>
  <si>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</si>
  <si>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</si>
  <si>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</si>
  <si>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</si>
  <si>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</si>
  <si>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</si>
  <si>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</si>
  <si>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</si>
  <si>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</si>
  <si>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</si>
  <si>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</si>
  <si>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</si>
  <si>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</si>
  <si>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</si>
  <si>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</si>
  <si>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</si>
  <si>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</si>
  <si>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</si>
  <si>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</si>
  <si>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</si>
  <si>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</si>
  <si>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</si>
  <si>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</si>
  <si>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</si>
  <si>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</si>
  <si>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</si>
  <si>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</si>
  <si>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</si>
  <si>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</si>
  <si>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</si>
  <si>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</si>
  <si>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</si>
  <si>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</si>
  <si>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</si>
  <si>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                                           REACTIVE ENERGY RELEASE STATEMENT TO LICENSEES.</t>
  </si>
  <si>
    <t xml:space="preserve">kvarh (Lead/lag) </t>
  </si>
  <si>
    <t xml:space="preserve">                                               PERIOD 1st JUNE-2010 TO 30th JUNE-2010 </t>
  </si>
  <si>
    <t>INTIAL READING 01/06/10</t>
  </si>
  <si>
    <t>FINAL READING 01/07/10</t>
  </si>
  <si>
    <t>JUNE 2010</t>
  </si>
  <si>
    <t xml:space="preserve">BRPL </t>
  </si>
  <si>
    <t>BYPL</t>
  </si>
  <si>
    <t>NDMC</t>
  </si>
  <si>
    <t>MES</t>
  </si>
  <si>
    <t>Note :Sharing taken from wk-11 abt bill 2010-11</t>
  </si>
  <si>
    <t>Roll Over</t>
  </si>
  <si>
    <t>from 1/6/10 to 22/6/10</t>
  </si>
  <si>
    <t>from 22/6/10 to 1/7/10</t>
  </si>
  <si>
    <t>+ve sign indicates reactive energy drawl from the grid/system</t>
  </si>
  <si>
    <t>-ve sign indicates reactive energy injected to the grid/system</t>
  </si>
  <si>
    <t>66KV DMRC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</si>
</sst>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9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70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0" fontId="17" fillId="0" borderId="25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0" fontId="15" fillId="0" borderId="2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38" fillId="0" borderId="0" xfId="0" applyNumberFormat="1" applyFont="1" applyBorder="1" applyAlignment="1">
      <alignment horizontal="center" shrinkToFit="1"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2" fontId="17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6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center"/>
    </xf>
    <xf numFmtId="170" fontId="48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50" fillId="0" borderId="15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50" fillId="0" borderId="11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" fontId="50" fillId="0" borderId="13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1" fontId="50" fillId="0" borderId="17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" fontId="50" fillId="0" borderId="16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2" fontId="50" fillId="0" borderId="0" xfId="0" applyNumberFormat="1" applyFont="1" applyFill="1" applyBorder="1" applyAlignment="1">
      <alignment horizontal="left" wrapText="1"/>
    </xf>
    <xf numFmtId="2" fontId="50" fillId="0" borderId="17" xfId="0" applyNumberFormat="1" applyFont="1" applyFill="1" applyBorder="1" applyAlignment="1">
      <alignment horizontal="left"/>
    </xf>
    <xf numFmtId="0" fontId="52" fillId="0" borderId="12" xfId="0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horizontal="left"/>
    </xf>
    <xf numFmtId="0" fontId="50" fillId="0" borderId="11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6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7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37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Border="1" applyAlignment="1">
      <alignment shrinkToFit="1"/>
    </xf>
    <xf numFmtId="2" fontId="20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2" fontId="15" fillId="0" borderId="17" xfId="0" applyNumberFormat="1" applyFont="1" applyFill="1" applyBorder="1" applyAlignment="1">
      <alignment vertical="top"/>
    </xf>
    <xf numFmtId="49" fontId="21" fillId="0" borderId="0" xfId="0" applyNumberFormat="1" applyFont="1" applyAlignment="1">
      <alignment/>
    </xf>
    <xf numFmtId="1" fontId="46" fillId="0" borderId="15" xfId="0" applyNumberFormat="1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view="pageBreakPreview" zoomScale="60" zoomScaleNormal="85" zoomScalePageLayoutView="0" workbookViewId="0" topLeftCell="A120">
      <selection activeCell="F94" sqref="F94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4.710937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257</v>
      </c>
      <c r="Q1" s="247" t="s">
        <v>382</v>
      </c>
    </row>
    <row r="2" spans="1:11" ht="15">
      <c r="A2" s="18" t="s">
        <v>258</v>
      </c>
      <c r="K2" s="112"/>
    </row>
    <row r="3" spans="1:8" ht="23.25">
      <c r="A3" s="257" t="s">
        <v>0</v>
      </c>
      <c r="H3" s="4"/>
    </row>
    <row r="4" spans="1:16" ht="24" thickBot="1">
      <c r="A4" s="257" t="s">
        <v>259</v>
      </c>
      <c r="G4" s="21"/>
      <c r="H4" s="21"/>
      <c r="I4" s="112" t="s">
        <v>8</v>
      </c>
      <c r="J4" s="21"/>
      <c r="K4" s="21"/>
      <c r="L4" s="21"/>
      <c r="M4" s="21"/>
      <c r="N4" s="112" t="s">
        <v>7</v>
      </c>
      <c r="O4" s="21"/>
      <c r="P4" s="21"/>
    </row>
    <row r="5" spans="1:17" s="5" customFormat="1" ht="58.5" customHeight="1" thickBot="1" thickTop="1">
      <c r="A5" s="11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381</v>
      </c>
      <c r="H5" s="41" t="s">
        <v>380</v>
      </c>
      <c r="I5" s="41" t="s">
        <v>4</v>
      </c>
      <c r="J5" s="41" t="s">
        <v>5</v>
      </c>
      <c r="K5" s="42" t="s">
        <v>6</v>
      </c>
      <c r="L5" s="43" t="str">
        <f>G5</f>
        <v>FINAL READING 01/07/10</v>
      </c>
      <c r="M5" s="41" t="str">
        <f>H5</f>
        <v>INTIAL READING 01/06/10</v>
      </c>
      <c r="N5" s="41" t="s">
        <v>4</v>
      </c>
      <c r="O5" s="41" t="s">
        <v>5</v>
      </c>
      <c r="P5" s="42" t="s">
        <v>6</v>
      </c>
      <c r="Q5" s="42" t="s">
        <v>330</v>
      </c>
    </row>
    <row r="6" spans="1:12" ht="6.75" customHeight="1" thickBot="1" thickTop="1">
      <c r="A6" s="8"/>
      <c r="B6" s="9"/>
      <c r="C6" s="8"/>
      <c r="D6" s="8"/>
      <c r="E6" s="8"/>
      <c r="F6" s="8"/>
      <c r="L6" s="115"/>
    </row>
    <row r="7" spans="1:17" ht="15.75" customHeight="1" thickTop="1">
      <c r="A7" s="410"/>
      <c r="B7" s="527" t="s">
        <v>12</v>
      </c>
      <c r="C7" s="485"/>
      <c r="D7" s="485"/>
      <c r="E7" s="485"/>
      <c r="F7" s="485"/>
      <c r="G7" s="26"/>
      <c r="H7" s="27"/>
      <c r="I7" s="27"/>
      <c r="J7" s="27"/>
      <c r="K7" s="37"/>
      <c r="L7" s="26"/>
      <c r="M7" s="27"/>
      <c r="N7" s="27"/>
      <c r="O7" s="27"/>
      <c r="P7" s="37"/>
      <c r="Q7" s="208"/>
    </row>
    <row r="8" spans="1:17" ht="15.75" customHeight="1">
      <c r="A8" s="412">
        <v>1</v>
      </c>
      <c r="B8" s="528" t="s">
        <v>13</v>
      </c>
      <c r="C8" s="503">
        <v>4864884</v>
      </c>
      <c r="D8" s="536" t="s">
        <v>14</v>
      </c>
      <c r="E8" s="492" t="s">
        <v>368</v>
      </c>
      <c r="F8" s="503">
        <v>1000</v>
      </c>
      <c r="G8" s="148"/>
      <c r="H8" s="141"/>
      <c r="I8" s="23">
        <f>G8-H8</f>
        <v>0</v>
      </c>
      <c r="J8" s="23">
        <f>$F8*I8</f>
        <v>0</v>
      </c>
      <c r="K8" s="30">
        <f aca="true" t="shared" si="0" ref="K8:K56">J8/1000000</f>
        <v>0</v>
      </c>
      <c r="L8" s="148"/>
      <c r="M8" s="141"/>
      <c r="N8" s="23">
        <f>L8-M8</f>
        <v>0</v>
      </c>
      <c r="O8" s="23">
        <f>$F8*N8</f>
        <v>0</v>
      </c>
      <c r="P8" s="30">
        <f aca="true" t="shared" si="1" ref="P8:P56">O8/1000000</f>
        <v>0</v>
      </c>
      <c r="Q8" s="209"/>
    </row>
    <row r="9" spans="1:17" ht="15.75" customHeight="1">
      <c r="A9" s="412"/>
      <c r="B9" s="529" t="s">
        <v>16</v>
      </c>
      <c r="C9" s="503"/>
      <c r="D9" s="537"/>
      <c r="E9" s="537"/>
      <c r="F9" s="503"/>
      <c r="G9" s="114"/>
      <c r="H9" s="23"/>
      <c r="I9" s="23"/>
      <c r="J9" s="23"/>
      <c r="K9" s="278">
        <f>SUM(K8)</f>
        <v>0</v>
      </c>
      <c r="L9" s="114"/>
      <c r="M9" s="23"/>
      <c r="N9" s="23"/>
      <c r="O9" s="23"/>
      <c r="P9" s="278">
        <f>SUM(P8)</f>
        <v>0</v>
      </c>
      <c r="Q9" s="209"/>
    </row>
    <row r="10" spans="1:17" ht="15.75" customHeight="1">
      <c r="A10" s="412">
        <v>2</v>
      </c>
      <c r="B10" s="528" t="s">
        <v>17</v>
      </c>
      <c r="C10" s="503">
        <v>4864904</v>
      </c>
      <c r="D10" s="536" t="s">
        <v>14</v>
      </c>
      <c r="E10" s="492" t="s">
        <v>368</v>
      </c>
      <c r="F10" s="503">
        <v>-1000</v>
      </c>
      <c r="G10" s="512">
        <v>23588</v>
      </c>
      <c r="H10" s="513">
        <v>23498</v>
      </c>
      <c r="I10" s="513">
        <f aca="true" t="shared" si="2" ref="I10:I56">G10-H10</f>
        <v>90</v>
      </c>
      <c r="J10" s="513">
        <f aca="true" t="shared" si="3" ref="J10:J56">$F10*I10</f>
        <v>-90000</v>
      </c>
      <c r="K10" s="514">
        <f t="shared" si="0"/>
        <v>-0.09</v>
      </c>
      <c r="L10" s="512">
        <v>979695</v>
      </c>
      <c r="M10" s="513">
        <v>975166</v>
      </c>
      <c r="N10" s="513">
        <f>L10-M10</f>
        <v>4529</v>
      </c>
      <c r="O10" s="513">
        <f aca="true" t="shared" si="4" ref="O10:O56">$F10*N10</f>
        <v>-4529000</v>
      </c>
      <c r="P10" s="514">
        <f t="shared" si="1"/>
        <v>-4.529</v>
      </c>
      <c r="Q10" s="209"/>
    </row>
    <row r="11" spans="1:17" ht="15.75" customHeight="1">
      <c r="A11" s="412">
        <v>3</v>
      </c>
      <c r="B11" s="528" t="s">
        <v>18</v>
      </c>
      <c r="C11" s="503">
        <v>4902499</v>
      </c>
      <c r="D11" s="536" t="s">
        <v>14</v>
      </c>
      <c r="E11" s="492" t="s">
        <v>368</v>
      </c>
      <c r="F11" s="503">
        <v>-1000</v>
      </c>
      <c r="G11" s="512">
        <v>998679</v>
      </c>
      <c r="H11" s="513">
        <v>998663</v>
      </c>
      <c r="I11" s="513">
        <f t="shared" si="2"/>
        <v>16</v>
      </c>
      <c r="J11" s="513">
        <f t="shared" si="3"/>
        <v>-16000</v>
      </c>
      <c r="K11" s="514">
        <f t="shared" si="0"/>
        <v>-0.016</v>
      </c>
      <c r="L11" s="512">
        <v>993936</v>
      </c>
      <c r="M11" s="513">
        <v>990217</v>
      </c>
      <c r="N11" s="513">
        <f>L11-M11</f>
        <v>3719</v>
      </c>
      <c r="O11" s="513">
        <f t="shared" si="4"/>
        <v>-3719000</v>
      </c>
      <c r="P11" s="514">
        <f t="shared" si="1"/>
        <v>-3.719</v>
      </c>
      <c r="Q11" s="209"/>
    </row>
    <row r="12" spans="1:17" ht="15.75" customHeight="1">
      <c r="A12" s="412">
        <v>4</v>
      </c>
      <c r="B12" s="528" t="s">
        <v>19</v>
      </c>
      <c r="C12" s="503">
        <v>4864905</v>
      </c>
      <c r="D12" s="536" t="s">
        <v>14</v>
      </c>
      <c r="E12" s="492" t="s">
        <v>368</v>
      </c>
      <c r="F12" s="503">
        <v>-1000</v>
      </c>
      <c r="G12" s="512">
        <v>20372</v>
      </c>
      <c r="H12" s="513">
        <v>20369</v>
      </c>
      <c r="I12" s="513">
        <f t="shared" si="2"/>
        <v>3</v>
      </c>
      <c r="J12" s="513">
        <f t="shared" si="3"/>
        <v>-3000</v>
      </c>
      <c r="K12" s="514">
        <f t="shared" si="0"/>
        <v>-0.003</v>
      </c>
      <c r="L12" s="512">
        <v>1824</v>
      </c>
      <c r="M12" s="513">
        <v>1436</v>
      </c>
      <c r="N12" s="513">
        <f>L12-M12</f>
        <v>388</v>
      </c>
      <c r="O12" s="513">
        <f t="shared" si="4"/>
        <v>-388000</v>
      </c>
      <c r="P12" s="514">
        <f t="shared" si="1"/>
        <v>-0.388</v>
      </c>
      <c r="Q12" s="209"/>
    </row>
    <row r="13" spans="1:17" ht="15.75" customHeight="1">
      <c r="A13" s="412"/>
      <c r="B13" s="529" t="s">
        <v>20</v>
      </c>
      <c r="C13" s="503"/>
      <c r="D13" s="537"/>
      <c r="E13" s="537"/>
      <c r="F13" s="503"/>
      <c r="G13" s="512"/>
      <c r="H13" s="513"/>
      <c r="I13" s="513"/>
      <c r="J13" s="513"/>
      <c r="K13" s="514"/>
      <c r="L13" s="512"/>
      <c r="M13" s="513"/>
      <c r="N13" s="513"/>
      <c r="O13" s="513"/>
      <c r="P13" s="514"/>
      <c r="Q13" s="209"/>
    </row>
    <row r="14" spans="1:17" ht="15.75" customHeight="1">
      <c r="A14" s="412">
        <v>5</v>
      </c>
      <c r="B14" s="528" t="s">
        <v>17</v>
      </c>
      <c r="C14" s="503">
        <v>4864912</v>
      </c>
      <c r="D14" s="536" t="s">
        <v>14</v>
      </c>
      <c r="E14" s="492" t="s">
        <v>368</v>
      </c>
      <c r="F14" s="503">
        <v>-1000</v>
      </c>
      <c r="G14" s="512">
        <v>974221</v>
      </c>
      <c r="H14" s="513">
        <v>974221</v>
      </c>
      <c r="I14" s="513">
        <f t="shared" si="2"/>
        <v>0</v>
      </c>
      <c r="J14" s="513">
        <f t="shared" si="3"/>
        <v>0</v>
      </c>
      <c r="K14" s="514">
        <f t="shared" si="0"/>
        <v>0</v>
      </c>
      <c r="L14" s="512">
        <v>992195</v>
      </c>
      <c r="M14" s="513">
        <v>993917</v>
      </c>
      <c r="N14" s="513">
        <f>L14-M14</f>
        <v>-1722</v>
      </c>
      <c r="O14" s="513">
        <f t="shared" si="4"/>
        <v>1722000</v>
      </c>
      <c r="P14" s="514">
        <f t="shared" si="1"/>
        <v>1.722</v>
      </c>
      <c r="Q14" s="209"/>
    </row>
    <row r="15" spans="1:17" ht="15.75" customHeight="1">
      <c r="A15" s="412">
        <v>6</v>
      </c>
      <c r="B15" s="528" t="s">
        <v>18</v>
      </c>
      <c r="C15" s="503">
        <v>4864913</v>
      </c>
      <c r="D15" s="536" t="s">
        <v>14</v>
      </c>
      <c r="E15" s="492" t="s">
        <v>368</v>
      </c>
      <c r="F15" s="503">
        <v>-1000</v>
      </c>
      <c r="G15" s="512">
        <v>929415</v>
      </c>
      <c r="H15" s="513">
        <v>929464</v>
      </c>
      <c r="I15" s="513">
        <f t="shared" si="2"/>
        <v>-49</v>
      </c>
      <c r="J15" s="513">
        <f t="shared" si="3"/>
        <v>49000</v>
      </c>
      <c r="K15" s="514">
        <f t="shared" si="0"/>
        <v>0.049</v>
      </c>
      <c r="L15" s="512">
        <v>974858</v>
      </c>
      <c r="M15" s="513">
        <v>979134</v>
      </c>
      <c r="N15" s="513">
        <f>L15-M15</f>
        <v>-4276</v>
      </c>
      <c r="O15" s="513">
        <f t="shared" si="4"/>
        <v>4276000</v>
      </c>
      <c r="P15" s="514">
        <f t="shared" si="1"/>
        <v>4.276</v>
      </c>
      <c r="Q15" s="209"/>
    </row>
    <row r="16" spans="1:17" ht="15.75" customHeight="1">
      <c r="A16" s="412"/>
      <c r="B16" s="529" t="s">
        <v>23</v>
      </c>
      <c r="C16" s="503"/>
      <c r="D16" s="537"/>
      <c r="E16" s="492"/>
      <c r="F16" s="503"/>
      <c r="G16" s="512"/>
      <c r="H16" s="513"/>
      <c r="I16" s="513"/>
      <c r="J16" s="513"/>
      <c r="K16" s="514"/>
      <c r="L16" s="512"/>
      <c r="M16" s="513"/>
      <c r="N16" s="513"/>
      <c r="O16" s="513"/>
      <c r="P16" s="514"/>
      <c r="Q16" s="209"/>
    </row>
    <row r="17" spans="1:17" ht="15.75" customHeight="1">
      <c r="A17" s="412">
        <v>7</v>
      </c>
      <c r="B17" s="528" t="s">
        <v>17</v>
      </c>
      <c r="C17" s="503">
        <v>4864982</v>
      </c>
      <c r="D17" s="536" t="s">
        <v>14</v>
      </c>
      <c r="E17" s="492" t="s">
        <v>368</v>
      </c>
      <c r="F17" s="503">
        <v>-1000</v>
      </c>
      <c r="G17" s="512">
        <v>14827</v>
      </c>
      <c r="H17" s="513">
        <v>14813</v>
      </c>
      <c r="I17" s="513">
        <f t="shared" si="2"/>
        <v>14</v>
      </c>
      <c r="J17" s="513">
        <f t="shared" si="3"/>
        <v>-14000</v>
      </c>
      <c r="K17" s="514">
        <f t="shared" si="0"/>
        <v>-0.014</v>
      </c>
      <c r="L17" s="512">
        <v>8685</v>
      </c>
      <c r="M17" s="513">
        <v>7299</v>
      </c>
      <c r="N17" s="513">
        <f>L17-M17</f>
        <v>1386</v>
      </c>
      <c r="O17" s="513">
        <f t="shared" si="4"/>
        <v>-1386000</v>
      </c>
      <c r="P17" s="514">
        <f t="shared" si="1"/>
        <v>-1.386</v>
      </c>
      <c r="Q17" s="209"/>
    </row>
    <row r="18" spans="1:17" ht="15.75" customHeight="1">
      <c r="A18" s="412">
        <v>8</v>
      </c>
      <c r="B18" s="528" t="s">
        <v>18</v>
      </c>
      <c r="C18" s="503">
        <v>4864983</v>
      </c>
      <c r="D18" s="536" t="s">
        <v>14</v>
      </c>
      <c r="E18" s="492" t="s">
        <v>368</v>
      </c>
      <c r="F18" s="503">
        <v>-1000</v>
      </c>
      <c r="G18" s="512">
        <v>15718</v>
      </c>
      <c r="H18" s="513">
        <v>15703</v>
      </c>
      <c r="I18" s="513">
        <f t="shared" si="2"/>
        <v>15</v>
      </c>
      <c r="J18" s="513">
        <f t="shared" si="3"/>
        <v>-15000</v>
      </c>
      <c r="K18" s="514">
        <f t="shared" si="0"/>
        <v>-0.015</v>
      </c>
      <c r="L18" s="512">
        <v>6055</v>
      </c>
      <c r="M18" s="513">
        <v>4781</v>
      </c>
      <c r="N18" s="513">
        <f>L18-M18</f>
        <v>1274</v>
      </c>
      <c r="O18" s="513">
        <f t="shared" si="4"/>
        <v>-1274000</v>
      </c>
      <c r="P18" s="514">
        <f t="shared" si="1"/>
        <v>-1.274</v>
      </c>
      <c r="Q18" s="209"/>
    </row>
    <row r="19" spans="1:17" ht="15.75" customHeight="1">
      <c r="A19" s="412">
        <v>9</v>
      </c>
      <c r="B19" s="528" t="s">
        <v>24</v>
      </c>
      <c r="C19" s="503">
        <v>4864953</v>
      </c>
      <c r="D19" s="536" t="s">
        <v>14</v>
      </c>
      <c r="E19" s="492" t="s">
        <v>368</v>
      </c>
      <c r="F19" s="503">
        <v>-1000</v>
      </c>
      <c r="G19" s="512">
        <v>7058</v>
      </c>
      <c r="H19" s="513">
        <v>6709</v>
      </c>
      <c r="I19" s="513">
        <f t="shared" si="2"/>
        <v>349</v>
      </c>
      <c r="J19" s="513">
        <f t="shared" si="3"/>
        <v>-349000</v>
      </c>
      <c r="K19" s="514">
        <f t="shared" si="0"/>
        <v>-0.349</v>
      </c>
      <c r="L19" s="512">
        <v>995913</v>
      </c>
      <c r="M19" s="513">
        <v>994749</v>
      </c>
      <c r="N19" s="513">
        <f>L19-M19</f>
        <v>1164</v>
      </c>
      <c r="O19" s="513">
        <f t="shared" si="4"/>
        <v>-1164000</v>
      </c>
      <c r="P19" s="514">
        <f t="shared" si="1"/>
        <v>-1.164</v>
      </c>
      <c r="Q19" s="209"/>
    </row>
    <row r="20" spans="1:17" ht="15.75" customHeight="1">
      <c r="A20" s="412">
        <v>10</v>
      </c>
      <c r="B20" s="528" t="s">
        <v>25</v>
      </c>
      <c r="C20" s="503">
        <v>4864984</v>
      </c>
      <c r="D20" s="536" t="s">
        <v>14</v>
      </c>
      <c r="E20" s="492" t="s">
        <v>368</v>
      </c>
      <c r="F20" s="503">
        <v>-1000</v>
      </c>
      <c r="G20" s="512">
        <v>5141</v>
      </c>
      <c r="H20" s="513">
        <v>4887</v>
      </c>
      <c r="I20" s="513">
        <f t="shared" si="2"/>
        <v>254</v>
      </c>
      <c r="J20" s="513">
        <f t="shared" si="3"/>
        <v>-254000</v>
      </c>
      <c r="K20" s="514">
        <f t="shared" si="0"/>
        <v>-0.254</v>
      </c>
      <c r="L20" s="512">
        <v>988614</v>
      </c>
      <c r="M20" s="513">
        <v>987846</v>
      </c>
      <c r="N20" s="513">
        <f>L20-M20</f>
        <v>768</v>
      </c>
      <c r="O20" s="513">
        <f t="shared" si="4"/>
        <v>-768000</v>
      </c>
      <c r="P20" s="514">
        <f t="shared" si="1"/>
        <v>-0.768</v>
      </c>
      <c r="Q20" s="209"/>
    </row>
    <row r="21" spans="1:17" ht="15.75" customHeight="1">
      <c r="A21" s="412"/>
      <c r="B21" s="529" t="s">
        <v>26</v>
      </c>
      <c r="C21" s="503"/>
      <c r="D21" s="537"/>
      <c r="E21" s="492"/>
      <c r="F21" s="503"/>
      <c r="G21" s="512"/>
      <c r="H21" s="513"/>
      <c r="I21" s="513"/>
      <c r="J21" s="513"/>
      <c r="K21" s="514"/>
      <c r="L21" s="512"/>
      <c r="M21" s="513"/>
      <c r="N21" s="513"/>
      <c r="O21" s="513"/>
      <c r="P21" s="514"/>
      <c r="Q21" s="209"/>
    </row>
    <row r="22" spans="1:17" ht="15.75" customHeight="1">
      <c r="A22" s="412">
        <v>11</v>
      </c>
      <c r="B22" s="528" t="s">
        <v>17</v>
      </c>
      <c r="C22" s="503">
        <v>4864939</v>
      </c>
      <c r="D22" s="536" t="s">
        <v>14</v>
      </c>
      <c r="E22" s="492" t="s">
        <v>368</v>
      </c>
      <c r="F22" s="503">
        <v>-1000</v>
      </c>
      <c r="G22" s="512">
        <v>33257</v>
      </c>
      <c r="H22" s="513">
        <v>33229</v>
      </c>
      <c r="I22" s="513">
        <f t="shared" si="2"/>
        <v>28</v>
      </c>
      <c r="J22" s="513">
        <f t="shared" si="3"/>
        <v>-28000</v>
      </c>
      <c r="K22" s="514">
        <f t="shared" si="0"/>
        <v>-0.028</v>
      </c>
      <c r="L22" s="512">
        <v>9818</v>
      </c>
      <c r="M22" s="513">
        <v>9189</v>
      </c>
      <c r="N22" s="513">
        <f>L22-M22</f>
        <v>629</v>
      </c>
      <c r="O22" s="513">
        <f t="shared" si="4"/>
        <v>-629000</v>
      </c>
      <c r="P22" s="514">
        <f t="shared" si="1"/>
        <v>-0.629</v>
      </c>
      <c r="Q22" s="209"/>
    </row>
    <row r="23" spans="1:17" ht="15.75" customHeight="1">
      <c r="A23" s="412">
        <v>12</v>
      </c>
      <c r="B23" s="528" t="s">
        <v>27</v>
      </c>
      <c r="C23" s="503">
        <v>4864940</v>
      </c>
      <c r="D23" s="536" t="s">
        <v>14</v>
      </c>
      <c r="E23" s="492" t="s">
        <v>368</v>
      </c>
      <c r="F23" s="503">
        <v>-1000</v>
      </c>
      <c r="G23" s="512">
        <v>5010</v>
      </c>
      <c r="H23" s="513">
        <v>4939</v>
      </c>
      <c r="I23" s="513">
        <f t="shared" si="2"/>
        <v>71</v>
      </c>
      <c r="J23" s="513">
        <f t="shared" si="3"/>
        <v>-71000</v>
      </c>
      <c r="K23" s="514">
        <f t="shared" si="0"/>
        <v>-0.071</v>
      </c>
      <c r="L23" s="512">
        <v>3942</v>
      </c>
      <c r="M23" s="513">
        <v>3167</v>
      </c>
      <c r="N23" s="513">
        <f>L23-M23</f>
        <v>775</v>
      </c>
      <c r="O23" s="513">
        <f t="shared" si="4"/>
        <v>-775000</v>
      </c>
      <c r="P23" s="514">
        <f t="shared" si="1"/>
        <v>-0.775</v>
      </c>
      <c r="Q23" s="209"/>
    </row>
    <row r="24" spans="1:17" ht="15.75" customHeight="1">
      <c r="A24" s="412">
        <v>13</v>
      </c>
      <c r="B24" s="528" t="s">
        <v>28</v>
      </c>
      <c r="C24" s="503">
        <v>4865060</v>
      </c>
      <c r="D24" s="536" t="s">
        <v>14</v>
      </c>
      <c r="E24" s="492" t="s">
        <v>368</v>
      </c>
      <c r="F24" s="503">
        <v>1000</v>
      </c>
      <c r="G24" s="512">
        <v>987493</v>
      </c>
      <c r="H24" s="513">
        <v>988145</v>
      </c>
      <c r="I24" s="513">
        <f t="shared" si="2"/>
        <v>-652</v>
      </c>
      <c r="J24" s="513">
        <f t="shared" si="3"/>
        <v>-652000</v>
      </c>
      <c r="K24" s="514">
        <f t="shared" si="0"/>
        <v>-0.652</v>
      </c>
      <c r="L24" s="512">
        <v>920848</v>
      </c>
      <c r="M24" s="513">
        <v>921376</v>
      </c>
      <c r="N24" s="513">
        <f>L24-M24</f>
        <v>-528</v>
      </c>
      <c r="O24" s="513">
        <f t="shared" si="4"/>
        <v>-528000</v>
      </c>
      <c r="P24" s="514">
        <f t="shared" si="1"/>
        <v>-0.528</v>
      </c>
      <c r="Q24" s="209"/>
    </row>
    <row r="25" spans="1:17" ht="15.75" customHeight="1">
      <c r="A25" s="412"/>
      <c r="B25" s="529" t="s">
        <v>29</v>
      </c>
      <c r="C25" s="503"/>
      <c r="D25" s="537"/>
      <c r="E25" s="492"/>
      <c r="F25" s="503"/>
      <c r="G25" s="512"/>
      <c r="H25" s="513"/>
      <c r="I25" s="513"/>
      <c r="J25" s="513"/>
      <c r="K25" s="514"/>
      <c r="L25" s="512"/>
      <c r="M25" s="513"/>
      <c r="N25" s="513"/>
      <c r="O25" s="513"/>
      <c r="P25" s="514"/>
      <c r="Q25" s="209"/>
    </row>
    <row r="26" spans="1:17" ht="15.75" customHeight="1">
      <c r="A26" s="412">
        <v>14</v>
      </c>
      <c r="B26" s="528" t="s">
        <v>17</v>
      </c>
      <c r="C26" s="503">
        <v>4865034</v>
      </c>
      <c r="D26" s="536" t="s">
        <v>14</v>
      </c>
      <c r="E26" s="492" t="s">
        <v>368</v>
      </c>
      <c r="F26" s="503">
        <v>-1000</v>
      </c>
      <c r="G26" s="512">
        <v>171</v>
      </c>
      <c r="H26" s="513">
        <v>178</v>
      </c>
      <c r="I26" s="513">
        <f t="shared" si="2"/>
        <v>-7</v>
      </c>
      <c r="J26" s="513">
        <f t="shared" si="3"/>
        <v>7000</v>
      </c>
      <c r="K26" s="514">
        <f t="shared" si="0"/>
        <v>0.007</v>
      </c>
      <c r="L26" s="512">
        <v>12548</v>
      </c>
      <c r="M26" s="513">
        <v>10280</v>
      </c>
      <c r="N26" s="513">
        <f>L26-M26</f>
        <v>2268</v>
      </c>
      <c r="O26" s="513">
        <f t="shared" si="4"/>
        <v>-2268000</v>
      </c>
      <c r="P26" s="514">
        <f t="shared" si="1"/>
        <v>-2.268</v>
      </c>
      <c r="Q26" s="209"/>
    </row>
    <row r="27" spans="1:17" ht="15.75" customHeight="1">
      <c r="A27" s="412">
        <v>15</v>
      </c>
      <c r="B27" s="528" t="s">
        <v>18</v>
      </c>
      <c r="C27" s="503">
        <v>4865035</v>
      </c>
      <c r="D27" s="536" t="s">
        <v>14</v>
      </c>
      <c r="E27" s="492" t="s">
        <v>368</v>
      </c>
      <c r="F27" s="503">
        <v>-1000</v>
      </c>
      <c r="G27" s="512">
        <v>999311</v>
      </c>
      <c r="H27" s="513">
        <v>999263</v>
      </c>
      <c r="I27" s="513">
        <f t="shared" si="2"/>
        <v>48</v>
      </c>
      <c r="J27" s="513">
        <f t="shared" si="3"/>
        <v>-48000</v>
      </c>
      <c r="K27" s="514">
        <f t="shared" si="0"/>
        <v>-0.048</v>
      </c>
      <c r="L27" s="512">
        <v>15916</v>
      </c>
      <c r="M27" s="513">
        <v>14254</v>
      </c>
      <c r="N27" s="513">
        <f>L27-M27</f>
        <v>1662</v>
      </c>
      <c r="O27" s="513">
        <f t="shared" si="4"/>
        <v>-1662000</v>
      </c>
      <c r="P27" s="514">
        <f t="shared" si="1"/>
        <v>-1.662</v>
      </c>
      <c r="Q27" s="209"/>
    </row>
    <row r="28" spans="1:17" ht="15.75" customHeight="1">
      <c r="A28" s="412">
        <v>16</v>
      </c>
      <c r="B28" s="528" t="s">
        <v>19</v>
      </c>
      <c r="C28" s="503">
        <v>4902500</v>
      </c>
      <c r="D28" s="536" t="s">
        <v>14</v>
      </c>
      <c r="E28" s="492" t="s">
        <v>368</v>
      </c>
      <c r="F28" s="503">
        <v>-1000</v>
      </c>
      <c r="G28" s="512">
        <v>1316</v>
      </c>
      <c r="H28" s="513">
        <v>1306</v>
      </c>
      <c r="I28" s="513">
        <f t="shared" si="2"/>
        <v>10</v>
      </c>
      <c r="J28" s="513">
        <f t="shared" si="3"/>
        <v>-10000</v>
      </c>
      <c r="K28" s="514">
        <f t="shared" si="0"/>
        <v>-0.01</v>
      </c>
      <c r="L28" s="512">
        <v>18342</v>
      </c>
      <c r="M28" s="513">
        <v>17074</v>
      </c>
      <c r="N28" s="513">
        <f>L28-M28</f>
        <v>1268</v>
      </c>
      <c r="O28" s="513">
        <f t="shared" si="4"/>
        <v>-1268000</v>
      </c>
      <c r="P28" s="514">
        <f t="shared" si="1"/>
        <v>-1.268</v>
      </c>
      <c r="Q28" s="209"/>
    </row>
    <row r="29" spans="1:17" ht="15.75" customHeight="1">
      <c r="A29" s="412"/>
      <c r="B29" s="528"/>
      <c r="C29" s="503"/>
      <c r="D29" s="536"/>
      <c r="E29" s="492"/>
      <c r="F29" s="503"/>
      <c r="G29" s="512"/>
      <c r="H29" s="513"/>
      <c r="I29" s="513"/>
      <c r="J29" s="513"/>
      <c r="K29" s="514"/>
      <c r="L29" s="512"/>
      <c r="M29" s="513"/>
      <c r="N29" s="513"/>
      <c r="O29" s="513"/>
      <c r="P29" s="514"/>
      <c r="Q29" s="209"/>
    </row>
    <row r="30" spans="1:17" ht="15.75" customHeight="1">
      <c r="A30" s="412"/>
      <c r="B30" s="529" t="s">
        <v>30</v>
      </c>
      <c r="C30" s="503"/>
      <c r="D30" s="537"/>
      <c r="E30" s="492"/>
      <c r="F30" s="503"/>
      <c r="G30" s="512"/>
      <c r="H30" s="513"/>
      <c r="I30" s="513"/>
      <c r="J30" s="513"/>
      <c r="K30" s="514"/>
      <c r="L30" s="512"/>
      <c r="M30" s="513"/>
      <c r="N30" s="513"/>
      <c r="O30" s="513"/>
      <c r="P30" s="514"/>
      <c r="Q30" s="209"/>
    </row>
    <row r="31" spans="1:17" ht="15.75" customHeight="1">
      <c r="A31" s="412">
        <v>17</v>
      </c>
      <c r="B31" s="528" t="s">
        <v>31</v>
      </c>
      <c r="C31" s="503">
        <v>4864886</v>
      </c>
      <c r="D31" s="536" t="s">
        <v>14</v>
      </c>
      <c r="E31" s="492" t="s">
        <v>368</v>
      </c>
      <c r="F31" s="503">
        <v>1000</v>
      </c>
      <c r="G31" s="512">
        <v>131</v>
      </c>
      <c r="H31" s="513">
        <v>130</v>
      </c>
      <c r="I31" s="513">
        <f t="shared" si="2"/>
        <v>1</v>
      </c>
      <c r="J31" s="513">
        <f t="shared" si="3"/>
        <v>1000</v>
      </c>
      <c r="K31" s="514">
        <f t="shared" si="0"/>
        <v>0.001</v>
      </c>
      <c r="L31" s="512">
        <v>31481</v>
      </c>
      <c r="M31" s="513">
        <v>31117</v>
      </c>
      <c r="N31" s="513">
        <f>L31-M31</f>
        <v>364</v>
      </c>
      <c r="O31" s="513">
        <f t="shared" si="4"/>
        <v>364000</v>
      </c>
      <c r="P31" s="514">
        <f t="shared" si="1"/>
        <v>0.364</v>
      </c>
      <c r="Q31" s="209"/>
    </row>
    <row r="32" spans="1:17" ht="15.75" customHeight="1">
      <c r="A32" s="412">
        <v>18</v>
      </c>
      <c r="B32" s="528" t="s">
        <v>32</v>
      </c>
      <c r="C32" s="503">
        <v>4864887</v>
      </c>
      <c r="D32" s="536" t="s">
        <v>14</v>
      </c>
      <c r="E32" s="492" t="s">
        <v>368</v>
      </c>
      <c r="F32" s="503">
        <v>1000</v>
      </c>
      <c r="G32" s="512">
        <v>286</v>
      </c>
      <c r="H32" s="513">
        <v>283</v>
      </c>
      <c r="I32" s="513">
        <f t="shared" si="2"/>
        <v>3</v>
      </c>
      <c r="J32" s="513">
        <f t="shared" si="3"/>
        <v>3000</v>
      </c>
      <c r="K32" s="514">
        <f t="shared" si="0"/>
        <v>0.003</v>
      </c>
      <c r="L32" s="512">
        <v>24643</v>
      </c>
      <c r="M32" s="513">
        <v>23799</v>
      </c>
      <c r="N32" s="513">
        <f>L32-M32</f>
        <v>844</v>
      </c>
      <c r="O32" s="513">
        <f t="shared" si="4"/>
        <v>844000</v>
      </c>
      <c r="P32" s="514">
        <f t="shared" si="1"/>
        <v>0.844</v>
      </c>
      <c r="Q32" s="209"/>
    </row>
    <row r="33" spans="1:17" ht="15.75" customHeight="1">
      <c r="A33" s="412">
        <v>19</v>
      </c>
      <c r="B33" s="528" t="s">
        <v>33</v>
      </c>
      <c r="C33" s="503">
        <v>4864798</v>
      </c>
      <c r="D33" s="536" t="s">
        <v>14</v>
      </c>
      <c r="E33" s="492" t="s">
        <v>368</v>
      </c>
      <c r="F33" s="503">
        <v>100</v>
      </c>
      <c r="G33" s="512">
        <v>554</v>
      </c>
      <c r="H33" s="513">
        <v>554</v>
      </c>
      <c r="I33" s="513">
        <f t="shared" si="2"/>
        <v>0</v>
      </c>
      <c r="J33" s="513">
        <f t="shared" si="3"/>
        <v>0</v>
      </c>
      <c r="K33" s="514">
        <f t="shared" si="0"/>
        <v>0</v>
      </c>
      <c r="L33" s="512">
        <v>86166</v>
      </c>
      <c r="M33" s="513">
        <v>83954</v>
      </c>
      <c r="N33" s="513">
        <f>L33-M33</f>
        <v>2212</v>
      </c>
      <c r="O33" s="513">
        <f t="shared" si="4"/>
        <v>221200</v>
      </c>
      <c r="P33" s="514">
        <f t="shared" si="1"/>
        <v>0.2212</v>
      </c>
      <c r="Q33" s="209"/>
    </row>
    <row r="34" spans="1:17" ht="15.75" customHeight="1">
      <c r="A34" s="412">
        <v>20</v>
      </c>
      <c r="B34" s="528" t="s">
        <v>34</v>
      </c>
      <c r="C34" s="503">
        <v>4864799</v>
      </c>
      <c r="D34" s="536" t="s">
        <v>14</v>
      </c>
      <c r="E34" s="492" t="s">
        <v>368</v>
      </c>
      <c r="F34" s="503">
        <v>100</v>
      </c>
      <c r="G34" s="512">
        <v>1430</v>
      </c>
      <c r="H34" s="513">
        <v>1430</v>
      </c>
      <c r="I34" s="513">
        <f t="shared" si="2"/>
        <v>0</v>
      </c>
      <c r="J34" s="513">
        <f t="shared" si="3"/>
        <v>0</v>
      </c>
      <c r="K34" s="514">
        <f t="shared" si="0"/>
        <v>0</v>
      </c>
      <c r="L34" s="512">
        <v>126903</v>
      </c>
      <c r="M34" s="513">
        <v>126780</v>
      </c>
      <c r="N34" s="513">
        <f>L34-M34</f>
        <v>123</v>
      </c>
      <c r="O34" s="513">
        <f t="shared" si="4"/>
        <v>12300</v>
      </c>
      <c r="P34" s="514">
        <f t="shared" si="1"/>
        <v>0.0123</v>
      </c>
      <c r="Q34" s="209"/>
    </row>
    <row r="35" spans="1:17" ht="15.75" customHeight="1">
      <c r="A35" s="412">
        <v>21</v>
      </c>
      <c r="B35" s="528" t="s">
        <v>35</v>
      </c>
      <c r="C35" s="503">
        <v>4864888</v>
      </c>
      <c r="D35" s="536" t="s">
        <v>14</v>
      </c>
      <c r="E35" s="492" t="s">
        <v>368</v>
      </c>
      <c r="F35" s="503">
        <v>1000</v>
      </c>
      <c r="G35" s="512">
        <v>997104</v>
      </c>
      <c r="H35" s="513">
        <v>997111</v>
      </c>
      <c r="I35" s="513">
        <f t="shared" si="2"/>
        <v>-7</v>
      </c>
      <c r="J35" s="513">
        <f t="shared" si="3"/>
        <v>-7000</v>
      </c>
      <c r="K35" s="514">
        <f t="shared" si="0"/>
        <v>-0.007</v>
      </c>
      <c r="L35" s="515">
        <v>708</v>
      </c>
      <c r="M35" s="513">
        <v>1995</v>
      </c>
      <c r="N35" s="513">
        <f>L35-M35</f>
        <v>-1287</v>
      </c>
      <c r="O35" s="513">
        <f t="shared" si="4"/>
        <v>-1287000</v>
      </c>
      <c r="P35" s="514">
        <f t="shared" si="1"/>
        <v>-1.287</v>
      </c>
      <c r="Q35" s="209"/>
    </row>
    <row r="36" spans="1:17" ht="15.75" customHeight="1">
      <c r="A36" s="412"/>
      <c r="B36" s="530" t="s">
        <v>36</v>
      </c>
      <c r="C36" s="503"/>
      <c r="D36" s="536"/>
      <c r="E36" s="492"/>
      <c r="F36" s="503"/>
      <c r="G36" s="512"/>
      <c r="H36" s="513"/>
      <c r="I36" s="513"/>
      <c r="J36" s="513"/>
      <c r="K36" s="514"/>
      <c r="L36" s="512"/>
      <c r="M36" s="513"/>
      <c r="N36" s="513"/>
      <c r="O36" s="513"/>
      <c r="P36" s="514"/>
      <c r="Q36" s="209"/>
    </row>
    <row r="37" spans="1:17" ht="15.75" customHeight="1">
      <c r="A37" s="412">
        <v>22</v>
      </c>
      <c r="B37" s="528" t="s">
        <v>37</v>
      </c>
      <c r="C37" s="503">
        <v>4865057</v>
      </c>
      <c r="D37" s="536" t="s">
        <v>14</v>
      </c>
      <c r="E37" s="492" t="s">
        <v>368</v>
      </c>
      <c r="F37" s="503">
        <v>50</v>
      </c>
      <c r="G37" s="512">
        <v>659511</v>
      </c>
      <c r="H37" s="513">
        <v>659525</v>
      </c>
      <c r="I37" s="513">
        <f t="shared" si="2"/>
        <v>-14</v>
      </c>
      <c r="J37" s="513">
        <f t="shared" si="3"/>
        <v>-700</v>
      </c>
      <c r="K37" s="514">
        <f t="shared" si="0"/>
        <v>-0.0007</v>
      </c>
      <c r="L37" s="512">
        <v>836492</v>
      </c>
      <c r="M37" s="513">
        <v>870046</v>
      </c>
      <c r="N37" s="513">
        <f>L37-M37</f>
        <v>-33554</v>
      </c>
      <c r="O37" s="513">
        <f t="shared" si="4"/>
        <v>-1677700</v>
      </c>
      <c r="P37" s="514">
        <f t="shared" si="1"/>
        <v>-1.6777</v>
      </c>
      <c r="Q37" s="209"/>
    </row>
    <row r="38" spans="1:17" ht="15.75" customHeight="1">
      <c r="A38" s="412">
        <v>23</v>
      </c>
      <c r="B38" s="528" t="s">
        <v>38</v>
      </c>
      <c r="C38" s="503">
        <v>4865058</v>
      </c>
      <c r="D38" s="536" t="s">
        <v>14</v>
      </c>
      <c r="E38" s="492" t="s">
        <v>368</v>
      </c>
      <c r="F38" s="503">
        <v>50</v>
      </c>
      <c r="G38" s="512">
        <v>666421</v>
      </c>
      <c r="H38" s="513">
        <v>666476</v>
      </c>
      <c r="I38" s="513">
        <f t="shared" si="2"/>
        <v>-55</v>
      </c>
      <c r="J38" s="513">
        <f t="shared" si="3"/>
        <v>-2750</v>
      </c>
      <c r="K38" s="514">
        <f t="shared" si="0"/>
        <v>-0.00275</v>
      </c>
      <c r="L38" s="512">
        <v>884347</v>
      </c>
      <c r="M38" s="513">
        <v>896907</v>
      </c>
      <c r="N38" s="513">
        <f>L38-M38</f>
        <v>-12560</v>
      </c>
      <c r="O38" s="513">
        <f t="shared" si="4"/>
        <v>-628000</v>
      </c>
      <c r="P38" s="514">
        <f t="shared" si="1"/>
        <v>-0.628</v>
      </c>
      <c r="Q38" s="209"/>
    </row>
    <row r="39" spans="1:17" ht="15.75" customHeight="1">
      <c r="A39" s="412">
        <v>24</v>
      </c>
      <c r="B39" s="528" t="s">
        <v>39</v>
      </c>
      <c r="C39" s="503">
        <v>4864889</v>
      </c>
      <c r="D39" s="536" t="s">
        <v>14</v>
      </c>
      <c r="E39" s="492" t="s">
        <v>368</v>
      </c>
      <c r="F39" s="503">
        <v>1000</v>
      </c>
      <c r="G39" s="515">
        <v>993433</v>
      </c>
      <c r="H39" s="516">
        <v>993452</v>
      </c>
      <c r="I39" s="513">
        <f t="shared" si="2"/>
        <v>-19</v>
      </c>
      <c r="J39" s="513">
        <f t="shared" si="3"/>
        <v>-19000</v>
      </c>
      <c r="K39" s="514">
        <f t="shared" si="0"/>
        <v>-0.019</v>
      </c>
      <c r="L39" s="515">
        <v>998678</v>
      </c>
      <c r="M39" s="516">
        <v>998726</v>
      </c>
      <c r="N39" s="513">
        <f>L39-M39</f>
        <v>-48</v>
      </c>
      <c r="O39" s="513">
        <f t="shared" si="4"/>
        <v>-48000</v>
      </c>
      <c r="P39" s="514">
        <f t="shared" si="1"/>
        <v>-0.048</v>
      </c>
      <c r="Q39" s="209"/>
    </row>
    <row r="40" spans="1:17" ht="15.75" customHeight="1">
      <c r="A40" s="412">
        <v>25</v>
      </c>
      <c r="B40" s="528" t="s">
        <v>40</v>
      </c>
      <c r="C40" s="503">
        <v>4864800</v>
      </c>
      <c r="D40" s="536" t="s">
        <v>14</v>
      </c>
      <c r="E40" s="492" t="s">
        <v>368</v>
      </c>
      <c r="F40" s="503">
        <v>100</v>
      </c>
      <c r="G40" s="515"/>
      <c r="H40" s="516"/>
      <c r="I40" s="513">
        <f t="shared" si="2"/>
        <v>0</v>
      </c>
      <c r="J40" s="513">
        <f t="shared" si="3"/>
        <v>0</v>
      </c>
      <c r="K40" s="514">
        <f t="shared" si="0"/>
        <v>0</v>
      </c>
      <c r="L40" s="515"/>
      <c r="M40" s="516"/>
      <c r="N40" s="513">
        <f>L40-M40</f>
        <v>0</v>
      </c>
      <c r="O40" s="513">
        <f t="shared" si="4"/>
        <v>0</v>
      </c>
      <c r="P40" s="514">
        <f t="shared" si="1"/>
        <v>0</v>
      </c>
      <c r="Q40" s="209"/>
    </row>
    <row r="41" spans="1:17" ht="15.75" customHeight="1">
      <c r="A41" s="412"/>
      <c r="B41" s="529" t="s">
        <v>41</v>
      </c>
      <c r="C41" s="503"/>
      <c r="D41" s="537"/>
      <c r="E41" s="492"/>
      <c r="F41" s="503"/>
      <c r="G41" s="512"/>
      <c r="H41" s="513"/>
      <c r="I41" s="513"/>
      <c r="J41" s="513"/>
      <c r="K41" s="514"/>
      <c r="L41" s="512"/>
      <c r="M41" s="513"/>
      <c r="N41" s="513"/>
      <c r="O41" s="513"/>
      <c r="P41" s="514"/>
      <c r="Q41" s="209"/>
    </row>
    <row r="42" spans="1:17" ht="15.75" customHeight="1">
      <c r="A42" s="412">
        <v>26</v>
      </c>
      <c r="B42" s="528" t="s">
        <v>42</v>
      </c>
      <c r="C42" s="503">
        <v>4865054</v>
      </c>
      <c r="D42" s="536" t="s">
        <v>14</v>
      </c>
      <c r="E42" s="492" t="s">
        <v>368</v>
      </c>
      <c r="F42" s="503">
        <v>-1000</v>
      </c>
      <c r="G42" s="512">
        <v>577</v>
      </c>
      <c r="H42" s="513">
        <v>395</v>
      </c>
      <c r="I42" s="513">
        <f t="shared" si="2"/>
        <v>182</v>
      </c>
      <c r="J42" s="513">
        <f t="shared" si="3"/>
        <v>-182000</v>
      </c>
      <c r="K42" s="514">
        <f t="shared" si="0"/>
        <v>-0.182</v>
      </c>
      <c r="L42" s="512">
        <v>979499</v>
      </c>
      <c r="M42" s="513">
        <v>979054</v>
      </c>
      <c r="N42" s="513">
        <f>L42-M42</f>
        <v>445</v>
      </c>
      <c r="O42" s="513">
        <f t="shared" si="4"/>
        <v>-445000</v>
      </c>
      <c r="P42" s="514">
        <f t="shared" si="1"/>
        <v>-0.445</v>
      </c>
      <c r="Q42" s="209"/>
    </row>
    <row r="43" spans="1:17" ht="15.75" customHeight="1">
      <c r="A43" s="412">
        <v>27</v>
      </c>
      <c r="B43" s="528" t="s">
        <v>18</v>
      </c>
      <c r="C43" s="503">
        <v>4865055</v>
      </c>
      <c r="D43" s="536" t="s">
        <v>14</v>
      </c>
      <c r="E43" s="492" t="s">
        <v>368</v>
      </c>
      <c r="F43" s="503">
        <v>-1000</v>
      </c>
      <c r="G43" s="512">
        <v>996537</v>
      </c>
      <c r="H43" s="513">
        <v>996368</v>
      </c>
      <c r="I43" s="513">
        <f t="shared" si="2"/>
        <v>169</v>
      </c>
      <c r="J43" s="513">
        <f t="shared" si="3"/>
        <v>-169000</v>
      </c>
      <c r="K43" s="514">
        <f t="shared" si="0"/>
        <v>-0.169</v>
      </c>
      <c r="L43" s="512">
        <v>951184</v>
      </c>
      <c r="M43" s="513">
        <v>950870</v>
      </c>
      <c r="N43" s="513">
        <f>L43-M43</f>
        <v>314</v>
      </c>
      <c r="O43" s="513">
        <f t="shared" si="4"/>
        <v>-314000</v>
      </c>
      <c r="P43" s="514">
        <f t="shared" si="1"/>
        <v>-0.314</v>
      </c>
      <c r="Q43" s="209"/>
    </row>
    <row r="44" spans="1:17" ht="15.75" customHeight="1">
      <c r="A44" s="412"/>
      <c r="B44" s="529" t="s">
        <v>43</v>
      </c>
      <c r="C44" s="503"/>
      <c r="D44" s="537"/>
      <c r="E44" s="492"/>
      <c r="F44" s="503"/>
      <c r="G44" s="512"/>
      <c r="H44" s="513"/>
      <c r="I44" s="513"/>
      <c r="J44" s="513"/>
      <c r="K44" s="514"/>
      <c r="L44" s="512"/>
      <c r="M44" s="513"/>
      <c r="N44" s="513"/>
      <c r="O44" s="513"/>
      <c r="P44" s="514"/>
      <c r="Q44" s="209"/>
    </row>
    <row r="45" spans="1:17" ht="15.75" customHeight="1">
      <c r="A45" s="412">
        <v>28</v>
      </c>
      <c r="B45" s="528" t="s">
        <v>44</v>
      </c>
      <c r="C45" s="503">
        <v>4865056</v>
      </c>
      <c r="D45" s="536" t="s">
        <v>14</v>
      </c>
      <c r="E45" s="492" t="s">
        <v>368</v>
      </c>
      <c r="F45" s="503">
        <v>-1000</v>
      </c>
      <c r="G45" s="512">
        <v>998045</v>
      </c>
      <c r="H45" s="513">
        <v>998101</v>
      </c>
      <c r="I45" s="513">
        <f t="shared" si="2"/>
        <v>-56</v>
      </c>
      <c r="J45" s="513">
        <f t="shared" si="3"/>
        <v>56000</v>
      </c>
      <c r="K45" s="514">
        <f t="shared" si="0"/>
        <v>0.056</v>
      </c>
      <c r="L45" s="512">
        <v>965137</v>
      </c>
      <c r="M45" s="513">
        <v>967113</v>
      </c>
      <c r="N45" s="513">
        <f>L45-M45</f>
        <v>-1976</v>
      </c>
      <c r="O45" s="513">
        <f t="shared" si="4"/>
        <v>1976000</v>
      </c>
      <c r="P45" s="514">
        <f t="shared" si="1"/>
        <v>1.976</v>
      </c>
      <c r="Q45" s="209"/>
    </row>
    <row r="46" spans="1:17" ht="15.75" customHeight="1">
      <c r="A46" s="412"/>
      <c r="B46" s="530" t="s">
        <v>48</v>
      </c>
      <c r="C46" s="503"/>
      <c r="D46" s="536"/>
      <c r="E46" s="492"/>
      <c r="F46" s="503"/>
      <c r="G46" s="512"/>
      <c r="H46" s="513"/>
      <c r="I46" s="513"/>
      <c r="J46" s="513"/>
      <c r="K46" s="514"/>
      <c r="L46" s="512"/>
      <c r="M46" s="513"/>
      <c r="N46" s="513"/>
      <c r="O46" s="513"/>
      <c r="P46" s="514"/>
      <c r="Q46" s="209"/>
    </row>
    <row r="47" spans="1:17" ht="15.75" customHeight="1">
      <c r="A47" s="412"/>
      <c r="B47" s="530" t="s">
        <v>49</v>
      </c>
      <c r="C47" s="503"/>
      <c r="D47" s="536"/>
      <c r="E47" s="492"/>
      <c r="F47" s="503"/>
      <c r="G47" s="512"/>
      <c r="H47" s="513"/>
      <c r="I47" s="513"/>
      <c r="J47" s="513"/>
      <c r="K47" s="514"/>
      <c r="L47" s="512"/>
      <c r="M47" s="513"/>
      <c r="N47" s="513"/>
      <c r="O47" s="513"/>
      <c r="P47" s="514"/>
      <c r="Q47" s="209"/>
    </row>
    <row r="48" spans="1:17" ht="15.75" customHeight="1">
      <c r="A48" s="412"/>
      <c r="B48" s="530" t="s">
        <v>50</v>
      </c>
      <c r="C48" s="503"/>
      <c r="D48" s="536"/>
      <c r="E48" s="492"/>
      <c r="F48" s="503"/>
      <c r="G48" s="512"/>
      <c r="H48" s="513"/>
      <c r="I48" s="513"/>
      <c r="J48" s="513"/>
      <c r="K48" s="514"/>
      <c r="L48" s="512"/>
      <c r="M48" s="513"/>
      <c r="N48" s="513"/>
      <c r="O48" s="513"/>
      <c r="P48" s="514"/>
      <c r="Q48" s="209"/>
    </row>
    <row r="49" spans="1:17" ht="15.75" customHeight="1">
      <c r="A49" s="412">
        <v>29</v>
      </c>
      <c r="B49" s="528" t="s">
        <v>51</v>
      </c>
      <c r="C49" s="503">
        <v>4864843</v>
      </c>
      <c r="D49" s="536" t="s">
        <v>14</v>
      </c>
      <c r="E49" s="492" t="s">
        <v>368</v>
      </c>
      <c r="F49" s="503">
        <v>1000</v>
      </c>
      <c r="G49" s="512">
        <v>199</v>
      </c>
      <c r="H49" s="513">
        <v>191</v>
      </c>
      <c r="I49" s="513">
        <f t="shared" si="2"/>
        <v>8</v>
      </c>
      <c r="J49" s="513">
        <f t="shared" si="3"/>
        <v>8000</v>
      </c>
      <c r="K49" s="514">
        <f t="shared" si="0"/>
        <v>0.008</v>
      </c>
      <c r="L49" s="512">
        <v>11694</v>
      </c>
      <c r="M49" s="513">
        <v>11339</v>
      </c>
      <c r="N49" s="513">
        <f>L49-M49</f>
        <v>355</v>
      </c>
      <c r="O49" s="513">
        <f t="shared" si="4"/>
        <v>355000</v>
      </c>
      <c r="P49" s="514">
        <f t="shared" si="1"/>
        <v>0.355</v>
      </c>
      <c r="Q49" s="209"/>
    </row>
    <row r="50" spans="1:17" ht="15.75" customHeight="1" thickBot="1">
      <c r="A50" s="412">
        <v>30</v>
      </c>
      <c r="B50" s="531" t="s">
        <v>52</v>
      </c>
      <c r="C50" s="486">
        <v>4864844</v>
      </c>
      <c r="D50" s="538" t="s">
        <v>14</v>
      </c>
      <c r="E50" s="493" t="s">
        <v>368</v>
      </c>
      <c r="F50" s="486">
        <v>1000</v>
      </c>
      <c r="G50" s="517">
        <v>998841</v>
      </c>
      <c r="H50" s="518">
        <v>998825</v>
      </c>
      <c r="I50" s="518">
        <f t="shared" si="2"/>
        <v>16</v>
      </c>
      <c r="J50" s="518">
        <f t="shared" si="3"/>
        <v>16000</v>
      </c>
      <c r="K50" s="519">
        <f t="shared" si="0"/>
        <v>0.016</v>
      </c>
      <c r="L50" s="517">
        <v>3091</v>
      </c>
      <c r="M50" s="518">
        <v>2970</v>
      </c>
      <c r="N50" s="518">
        <f>L50-M50</f>
        <v>121</v>
      </c>
      <c r="O50" s="518">
        <f t="shared" si="4"/>
        <v>121000</v>
      </c>
      <c r="P50" s="519">
        <f t="shared" si="1"/>
        <v>0.121</v>
      </c>
      <c r="Q50" s="210"/>
    </row>
    <row r="51" spans="1:17" ht="15.75" customHeight="1" thickTop="1">
      <c r="A51" s="411"/>
      <c r="B51" s="532"/>
      <c r="C51" s="47"/>
      <c r="D51" s="537"/>
      <c r="E51" s="492"/>
      <c r="F51" s="47"/>
      <c r="G51" s="520"/>
      <c r="H51" s="513"/>
      <c r="I51" s="513"/>
      <c r="J51" s="513"/>
      <c r="K51" s="513"/>
      <c r="L51" s="520"/>
      <c r="M51" s="513"/>
      <c r="N51" s="513"/>
      <c r="O51" s="513"/>
      <c r="P51" s="513"/>
      <c r="Q51" s="27"/>
    </row>
    <row r="52" spans="1:17" ht="21.75" customHeight="1" thickBot="1">
      <c r="A52" s="413"/>
      <c r="B52" s="535" t="s">
        <v>333</v>
      </c>
      <c r="C52" s="47"/>
      <c r="D52" s="537"/>
      <c r="E52" s="492"/>
      <c r="F52" s="47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248" t="str">
        <f>Q1</f>
        <v>JUNE 2010</v>
      </c>
    </row>
    <row r="53" spans="1:17" ht="15.75" customHeight="1" thickTop="1">
      <c r="A53" s="410"/>
      <c r="B53" s="527" t="s">
        <v>53</v>
      </c>
      <c r="C53" s="483"/>
      <c r="D53" s="539"/>
      <c r="E53" s="539"/>
      <c r="F53" s="483"/>
      <c r="G53" s="521"/>
      <c r="H53" s="520"/>
      <c r="I53" s="520"/>
      <c r="J53" s="520"/>
      <c r="K53" s="522"/>
      <c r="L53" s="521"/>
      <c r="M53" s="520"/>
      <c r="N53" s="520"/>
      <c r="O53" s="520"/>
      <c r="P53" s="522"/>
      <c r="Q53" s="208"/>
    </row>
    <row r="54" spans="1:17" ht="15.75" customHeight="1">
      <c r="A54" s="412">
        <v>31</v>
      </c>
      <c r="B54" s="532" t="s">
        <v>90</v>
      </c>
      <c r="C54" s="503">
        <v>4865169</v>
      </c>
      <c r="D54" s="537" t="s">
        <v>14</v>
      </c>
      <c r="E54" s="492" t="s">
        <v>368</v>
      </c>
      <c r="F54" s="503">
        <v>1000</v>
      </c>
      <c r="G54" s="515">
        <v>12</v>
      </c>
      <c r="H54" s="516">
        <v>7</v>
      </c>
      <c r="I54" s="513">
        <f t="shared" si="2"/>
        <v>5</v>
      </c>
      <c r="J54" s="513">
        <f t="shared" si="3"/>
        <v>5000</v>
      </c>
      <c r="K54" s="514">
        <f t="shared" si="0"/>
        <v>0.005</v>
      </c>
      <c r="L54" s="515">
        <v>46106</v>
      </c>
      <c r="M54" s="516">
        <v>44030</v>
      </c>
      <c r="N54" s="513">
        <f>L54-M54</f>
        <v>2076</v>
      </c>
      <c r="O54" s="513">
        <f t="shared" si="4"/>
        <v>2076000</v>
      </c>
      <c r="P54" s="514">
        <f t="shared" si="1"/>
        <v>2.076</v>
      </c>
      <c r="Q54" s="209"/>
    </row>
    <row r="55" spans="1:17" ht="15.75" customHeight="1">
      <c r="A55" s="412"/>
      <c r="B55" s="529" t="s">
        <v>329</v>
      </c>
      <c r="C55" s="503"/>
      <c r="D55" s="537"/>
      <c r="E55" s="492"/>
      <c r="F55" s="503"/>
      <c r="G55" s="515"/>
      <c r="H55" s="516"/>
      <c r="I55" s="513"/>
      <c r="J55" s="513"/>
      <c r="K55" s="514"/>
      <c r="L55" s="515"/>
      <c r="M55" s="516"/>
      <c r="N55" s="513"/>
      <c r="O55" s="513"/>
      <c r="P55" s="514"/>
      <c r="Q55" s="209"/>
    </row>
    <row r="56" spans="1:17" ht="15.75" customHeight="1">
      <c r="A56" s="412">
        <v>32</v>
      </c>
      <c r="B56" s="528" t="s">
        <v>328</v>
      </c>
      <c r="C56" s="503">
        <v>4864824</v>
      </c>
      <c r="D56" s="537" t="s">
        <v>14</v>
      </c>
      <c r="E56" s="492" t="s">
        <v>368</v>
      </c>
      <c r="F56" s="503">
        <v>100</v>
      </c>
      <c r="G56" s="512">
        <v>7123</v>
      </c>
      <c r="H56" s="513">
        <v>7125</v>
      </c>
      <c r="I56" s="513">
        <f t="shared" si="2"/>
        <v>-2</v>
      </c>
      <c r="J56" s="513">
        <f t="shared" si="3"/>
        <v>-200</v>
      </c>
      <c r="K56" s="514">
        <f t="shared" si="0"/>
        <v>-0.0002</v>
      </c>
      <c r="L56" s="512">
        <v>29806</v>
      </c>
      <c r="M56" s="513">
        <v>24542</v>
      </c>
      <c r="N56" s="513">
        <f>L56-M56</f>
        <v>5264</v>
      </c>
      <c r="O56" s="513">
        <f t="shared" si="4"/>
        <v>526400</v>
      </c>
      <c r="P56" s="514">
        <f t="shared" si="1"/>
        <v>0.5264</v>
      </c>
      <c r="Q56" s="209"/>
    </row>
    <row r="57" spans="1:17" ht="15.75" customHeight="1">
      <c r="A57" s="412"/>
      <c r="B57" s="528"/>
      <c r="C57" s="503"/>
      <c r="D57" s="536"/>
      <c r="E57" s="492"/>
      <c r="F57" s="503"/>
      <c r="G57" s="512"/>
      <c r="H57" s="513"/>
      <c r="I57" s="513"/>
      <c r="J57" s="513"/>
      <c r="K57" s="514"/>
      <c r="L57" s="512"/>
      <c r="M57" s="513"/>
      <c r="N57" s="513"/>
      <c r="O57" s="513"/>
      <c r="P57" s="514"/>
      <c r="Q57" s="209"/>
    </row>
    <row r="58" spans="1:17" ht="15.75" customHeight="1">
      <c r="A58" s="412"/>
      <c r="B58" s="442" t="s">
        <v>59</v>
      </c>
      <c r="C58" s="505"/>
      <c r="D58" s="540"/>
      <c r="E58" s="540"/>
      <c r="F58" s="505"/>
      <c r="G58" s="512"/>
      <c r="H58" s="513"/>
      <c r="I58" s="513"/>
      <c r="J58" s="513"/>
      <c r="K58" s="514"/>
      <c r="L58" s="512"/>
      <c r="M58" s="513"/>
      <c r="N58" s="513"/>
      <c r="O58" s="513"/>
      <c r="P58" s="514"/>
      <c r="Q58" s="209"/>
    </row>
    <row r="59" spans="1:17" ht="15.75" customHeight="1">
      <c r="A59" s="412">
        <v>33</v>
      </c>
      <c r="B59" s="533" t="s">
        <v>60</v>
      </c>
      <c r="C59" s="505">
        <v>4902518</v>
      </c>
      <c r="D59" s="541" t="s">
        <v>14</v>
      </c>
      <c r="E59" s="492" t="s">
        <v>368</v>
      </c>
      <c r="F59" s="505">
        <v>100</v>
      </c>
      <c r="G59" s="512">
        <v>3568</v>
      </c>
      <c r="H59" s="513">
        <v>3466</v>
      </c>
      <c r="I59" s="513">
        <f>G59-H59</f>
        <v>102</v>
      </c>
      <c r="J59" s="513">
        <f>$F59*I59</f>
        <v>10200</v>
      </c>
      <c r="K59" s="514">
        <f>J59/1000000</f>
        <v>0.0102</v>
      </c>
      <c r="L59" s="512">
        <v>14982</v>
      </c>
      <c r="M59" s="513">
        <v>14081</v>
      </c>
      <c r="N59" s="513">
        <f>L59-M59</f>
        <v>901</v>
      </c>
      <c r="O59" s="513">
        <f>$F59*N59</f>
        <v>90100</v>
      </c>
      <c r="P59" s="514">
        <f>O59/1000000</f>
        <v>0.0901</v>
      </c>
      <c r="Q59" s="209"/>
    </row>
    <row r="60" spans="1:17" ht="15.75" customHeight="1">
      <c r="A60" s="412">
        <v>34</v>
      </c>
      <c r="B60" s="533" t="s">
        <v>61</v>
      </c>
      <c r="C60" s="505">
        <v>4902519</v>
      </c>
      <c r="D60" s="541" t="s">
        <v>14</v>
      </c>
      <c r="E60" s="492" t="s">
        <v>368</v>
      </c>
      <c r="F60" s="505">
        <v>100</v>
      </c>
      <c r="G60" s="512">
        <v>6576</v>
      </c>
      <c r="H60" s="513">
        <v>6252</v>
      </c>
      <c r="I60" s="513">
        <f>G60-H60</f>
        <v>324</v>
      </c>
      <c r="J60" s="513">
        <f>$F60*I60</f>
        <v>32400</v>
      </c>
      <c r="K60" s="514">
        <f>J60/1000000</f>
        <v>0.0324</v>
      </c>
      <c r="L60" s="512">
        <v>22947</v>
      </c>
      <c r="M60" s="513">
        <v>19907</v>
      </c>
      <c r="N60" s="513">
        <f>L60-M60</f>
        <v>3040</v>
      </c>
      <c r="O60" s="513">
        <f>$F60*N60</f>
        <v>304000</v>
      </c>
      <c r="P60" s="514">
        <f>O60/1000000</f>
        <v>0.304</v>
      </c>
      <c r="Q60" s="209"/>
    </row>
    <row r="61" spans="1:17" ht="15.75" customHeight="1">
      <c r="A61" s="412">
        <v>35</v>
      </c>
      <c r="B61" s="533" t="s">
        <v>62</v>
      </c>
      <c r="C61" s="505">
        <v>4902520</v>
      </c>
      <c r="D61" s="541" t="s">
        <v>14</v>
      </c>
      <c r="E61" s="492" t="s">
        <v>368</v>
      </c>
      <c r="F61" s="505">
        <v>100</v>
      </c>
      <c r="G61" s="512">
        <v>9673</v>
      </c>
      <c r="H61" s="513">
        <v>8441</v>
      </c>
      <c r="I61" s="513">
        <f>G61-H61</f>
        <v>1232</v>
      </c>
      <c r="J61" s="513">
        <f>$F61*I61</f>
        <v>123200</v>
      </c>
      <c r="K61" s="514">
        <f>J61/1000000</f>
        <v>0.1232</v>
      </c>
      <c r="L61" s="512">
        <v>30368</v>
      </c>
      <c r="M61" s="513">
        <v>29280</v>
      </c>
      <c r="N61" s="513">
        <f>L61-M61</f>
        <v>1088</v>
      </c>
      <c r="O61" s="513">
        <f>$F61*N61</f>
        <v>108800</v>
      </c>
      <c r="P61" s="514">
        <f>O61/1000000</f>
        <v>0.1088</v>
      </c>
      <c r="Q61" s="209"/>
    </row>
    <row r="62" spans="1:17" ht="15.75" customHeight="1">
      <c r="A62" s="412"/>
      <c r="B62" s="442" t="s">
        <v>63</v>
      </c>
      <c r="C62" s="505"/>
      <c r="D62" s="540"/>
      <c r="E62" s="540"/>
      <c r="F62" s="505"/>
      <c r="G62" s="512"/>
      <c r="H62" s="513"/>
      <c r="I62" s="513"/>
      <c r="J62" s="513"/>
      <c r="K62" s="514"/>
      <c r="L62" s="512"/>
      <c r="M62" s="513"/>
      <c r="N62" s="513"/>
      <c r="O62" s="513"/>
      <c r="P62" s="514"/>
      <c r="Q62" s="209"/>
    </row>
    <row r="63" spans="1:17" ht="15.75" customHeight="1">
      <c r="A63" s="412">
        <v>36</v>
      </c>
      <c r="B63" s="533" t="s">
        <v>64</v>
      </c>
      <c r="C63" s="505">
        <v>4902521</v>
      </c>
      <c r="D63" s="541" t="s">
        <v>14</v>
      </c>
      <c r="E63" s="492" t="s">
        <v>368</v>
      </c>
      <c r="F63" s="505">
        <v>100</v>
      </c>
      <c r="G63" s="512">
        <v>22849</v>
      </c>
      <c r="H63" s="513">
        <v>22002</v>
      </c>
      <c r="I63" s="513">
        <f aca="true" t="shared" si="5" ref="I63:I69">G63-H63</f>
        <v>847</v>
      </c>
      <c r="J63" s="513">
        <f aca="true" t="shared" si="6" ref="J63:J69">$F63*I63</f>
        <v>84700</v>
      </c>
      <c r="K63" s="514">
        <f aca="true" t="shared" si="7" ref="K63:K69">J63/1000000</f>
        <v>0.0847</v>
      </c>
      <c r="L63" s="512">
        <v>7885</v>
      </c>
      <c r="M63" s="513">
        <v>7572</v>
      </c>
      <c r="N63" s="513">
        <f aca="true" t="shared" si="8" ref="N63:N69">L63-M63</f>
        <v>313</v>
      </c>
      <c r="O63" s="513">
        <f aca="true" t="shared" si="9" ref="O63:O69">$F63*N63</f>
        <v>31300</v>
      </c>
      <c r="P63" s="514">
        <f aca="true" t="shared" si="10" ref="P63:P69">O63/1000000</f>
        <v>0.0313</v>
      </c>
      <c r="Q63" s="209"/>
    </row>
    <row r="64" spans="1:17" ht="15.75" customHeight="1">
      <c r="A64" s="412">
        <v>37</v>
      </c>
      <c r="B64" s="533" t="s">
        <v>65</v>
      </c>
      <c r="C64" s="505">
        <v>4902522</v>
      </c>
      <c r="D64" s="541" t="s">
        <v>14</v>
      </c>
      <c r="E64" s="492" t="s">
        <v>368</v>
      </c>
      <c r="F64" s="505">
        <v>100</v>
      </c>
      <c r="G64" s="512">
        <v>758</v>
      </c>
      <c r="H64" s="513">
        <v>747</v>
      </c>
      <c r="I64" s="513">
        <f t="shared" si="5"/>
        <v>11</v>
      </c>
      <c r="J64" s="513">
        <f t="shared" si="6"/>
        <v>1100</v>
      </c>
      <c r="K64" s="514">
        <f t="shared" si="7"/>
        <v>0.0011</v>
      </c>
      <c r="L64" s="512">
        <v>177</v>
      </c>
      <c r="M64" s="513">
        <v>165</v>
      </c>
      <c r="N64" s="513">
        <f t="shared" si="8"/>
        <v>12</v>
      </c>
      <c r="O64" s="513">
        <f t="shared" si="9"/>
        <v>1200</v>
      </c>
      <c r="P64" s="514">
        <f t="shared" si="10"/>
        <v>0.0012</v>
      </c>
      <c r="Q64" s="209"/>
    </row>
    <row r="65" spans="1:17" ht="15.75" customHeight="1">
      <c r="A65" s="412">
        <v>38</v>
      </c>
      <c r="B65" s="533" t="s">
        <v>66</v>
      </c>
      <c r="C65" s="505">
        <v>4902523</v>
      </c>
      <c r="D65" s="541" t="s">
        <v>14</v>
      </c>
      <c r="E65" s="492" t="s">
        <v>368</v>
      </c>
      <c r="F65" s="505">
        <v>100</v>
      </c>
      <c r="G65" s="512">
        <v>999815</v>
      </c>
      <c r="H65" s="513">
        <v>999815</v>
      </c>
      <c r="I65" s="513">
        <f t="shared" si="5"/>
        <v>0</v>
      </c>
      <c r="J65" s="513">
        <f t="shared" si="6"/>
        <v>0</v>
      </c>
      <c r="K65" s="514">
        <f t="shared" si="7"/>
        <v>0</v>
      </c>
      <c r="L65" s="515">
        <v>999943</v>
      </c>
      <c r="M65" s="513">
        <v>999943</v>
      </c>
      <c r="N65" s="513">
        <f t="shared" si="8"/>
        <v>0</v>
      </c>
      <c r="O65" s="513">
        <f t="shared" si="9"/>
        <v>0</v>
      </c>
      <c r="P65" s="514">
        <f t="shared" si="10"/>
        <v>0</v>
      </c>
      <c r="Q65" s="209"/>
    </row>
    <row r="66" spans="1:17" ht="15.75" customHeight="1">
      <c r="A66" s="412">
        <v>39</v>
      </c>
      <c r="B66" s="533" t="s">
        <v>67</v>
      </c>
      <c r="C66" s="505">
        <v>4902524</v>
      </c>
      <c r="D66" s="541" t="s">
        <v>14</v>
      </c>
      <c r="E66" s="492" t="s">
        <v>368</v>
      </c>
      <c r="F66" s="505">
        <v>100</v>
      </c>
      <c r="G66" s="515">
        <v>0</v>
      </c>
      <c r="H66" s="516">
        <v>0</v>
      </c>
      <c r="I66" s="513">
        <f t="shared" si="5"/>
        <v>0</v>
      </c>
      <c r="J66" s="513">
        <f t="shared" si="6"/>
        <v>0</v>
      </c>
      <c r="K66" s="514">
        <f t="shared" si="7"/>
        <v>0</v>
      </c>
      <c r="L66" s="515">
        <v>0</v>
      </c>
      <c r="M66" s="516">
        <v>0</v>
      </c>
      <c r="N66" s="513">
        <f t="shared" si="8"/>
        <v>0</v>
      </c>
      <c r="O66" s="513">
        <f t="shared" si="9"/>
        <v>0</v>
      </c>
      <c r="P66" s="514">
        <f t="shared" si="10"/>
        <v>0</v>
      </c>
      <c r="Q66" s="209"/>
    </row>
    <row r="67" spans="1:17" ht="15.75" customHeight="1">
      <c r="A67" s="412">
        <v>40</v>
      </c>
      <c r="B67" s="533" t="s">
        <v>68</v>
      </c>
      <c r="C67" s="505">
        <v>4902525</v>
      </c>
      <c r="D67" s="541" t="s">
        <v>14</v>
      </c>
      <c r="E67" s="492" t="s">
        <v>368</v>
      </c>
      <c r="F67" s="505">
        <v>100</v>
      </c>
      <c r="G67" s="515">
        <v>0</v>
      </c>
      <c r="H67" s="516">
        <v>0</v>
      </c>
      <c r="I67" s="513">
        <f t="shared" si="5"/>
        <v>0</v>
      </c>
      <c r="J67" s="513">
        <f t="shared" si="6"/>
        <v>0</v>
      </c>
      <c r="K67" s="514">
        <f t="shared" si="7"/>
        <v>0</v>
      </c>
      <c r="L67" s="515">
        <v>0</v>
      </c>
      <c r="M67" s="516">
        <v>0</v>
      </c>
      <c r="N67" s="513">
        <f t="shared" si="8"/>
        <v>0</v>
      </c>
      <c r="O67" s="513">
        <f t="shared" si="9"/>
        <v>0</v>
      </c>
      <c r="P67" s="514">
        <f t="shared" si="10"/>
        <v>0</v>
      </c>
      <c r="Q67" s="209"/>
    </row>
    <row r="68" spans="1:17" ht="15.75" customHeight="1">
      <c r="A68" s="412">
        <v>41</v>
      </c>
      <c r="B68" s="533" t="s">
        <v>69</v>
      </c>
      <c r="C68" s="505">
        <v>4902526</v>
      </c>
      <c r="D68" s="541" t="s">
        <v>14</v>
      </c>
      <c r="E68" s="492" t="s">
        <v>368</v>
      </c>
      <c r="F68" s="505">
        <v>100</v>
      </c>
      <c r="G68" s="512">
        <v>8717</v>
      </c>
      <c r="H68" s="513">
        <v>8538</v>
      </c>
      <c r="I68" s="513">
        <f t="shared" si="5"/>
        <v>179</v>
      </c>
      <c r="J68" s="513">
        <f t="shared" si="6"/>
        <v>17900</v>
      </c>
      <c r="K68" s="514">
        <f t="shared" si="7"/>
        <v>0.0179</v>
      </c>
      <c r="L68" s="512">
        <v>7423</v>
      </c>
      <c r="M68" s="513">
        <v>6936</v>
      </c>
      <c r="N68" s="513">
        <f t="shared" si="8"/>
        <v>487</v>
      </c>
      <c r="O68" s="513">
        <f t="shared" si="9"/>
        <v>48700</v>
      </c>
      <c r="P68" s="514">
        <f t="shared" si="10"/>
        <v>0.0487</v>
      </c>
      <c r="Q68" s="209"/>
    </row>
    <row r="69" spans="1:17" ht="15.75" customHeight="1">
      <c r="A69" s="412">
        <v>42</v>
      </c>
      <c r="B69" s="533" t="s">
        <v>70</v>
      </c>
      <c r="C69" s="505">
        <v>4902527</v>
      </c>
      <c r="D69" s="541" t="s">
        <v>14</v>
      </c>
      <c r="E69" s="492" t="s">
        <v>368</v>
      </c>
      <c r="F69" s="505">
        <v>100</v>
      </c>
      <c r="G69" s="512">
        <v>998080</v>
      </c>
      <c r="H69" s="513">
        <v>998154</v>
      </c>
      <c r="I69" s="513">
        <f t="shared" si="5"/>
        <v>-74</v>
      </c>
      <c r="J69" s="513">
        <f t="shared" si="6"/>
        <v>-7400</v>
      </c>
      <c r="K69" s="514">
        <f t="shared" si="7"/>
        <v>-0.0074</v>
      </c>
      <c r="L69" s="512">
        <v>7</v>
      </c>
      <c r="M69" s="513">
        <v>40</v>
      </c>
      <c r="N69" s="513">
        <f t="shared" si="8"/>
        <v>-33</v>
      </c>
      <c r="O69" s="513">
        <f t="shared" si="9"/>
        <v>-3300</v>
      </c>
      <c r="P69" s="514">
        <f t="shared" si="10"/>
        <v>-0.0033</v>
      </c>
      <c r="Q69" s="209"/>
    </row>
    <row r="70" spans="1:17" ht="15.75" customHeight="1">
      <c r="A70" s="412"/>
      <c r="B70" s="442" t="s">
        <v>71</v>
      </c>
      <c r="C70" s="505"/>
      <c r="D70" s="540"/>
      <c r="E70" s="540"/>
      <c r="F70" s="505"/>
      <c r="G70" s="512"/>
      <c r="H70" s="513"/>
      <c r="I70" s="513"/>
      <c r="J70" s="513"/>
      <c r="K70" s="514"/>
      <c r="L70" s="512"/>
      <c r="M70" s="513"/>
      <c r="N70" s="513"/>
      <c r="O70" s="513"/>
      <c r="P70" s="514"/>
      <c r="Q70" s="209"/>
    </row>
    <row r="71" spans="1:17" ht="15.75" customHeight="1">
      <c r="A71" s="412">
        <v>43</v>
      </c>
      <c r="B71" s="533" t="s">
        <v>72</v>
      </c>
      <c r="C71" s="505">
        <v>4902529</v>
      </c>
      <c r="D71" s="541" t="s">
        <v>14</v>
      </c>
      <c r="E71" s="492" t="s">
        <v>368</v>
      </c>
      <c r="F71" s="505">
        <v>500</v>
      </c>
      <c r="G71" s="512">
        <v>3063</v>
      </c>
      <c r="H71" s="513">
        <v>3063</v>
      </c>
      <c r="I71" s="513">
        <f>G71-H71</f>
        <v>0</v>
      </c>
      <c r="J71" s="513">
        <f>$F71*I71</f>
        <v>0</v>
      </c>
      <c r="K71" s="514">
        <f>J71/1000000</f>
        <v>0</v>
      </c>
      <c r="L71" s="512">
        <v>24105</v>
      </c>
      <c r="M71" s="513">
        <v>23474</v>
      </c>
      <c r="N71" s="513">
        <f>L71-M71</f>
        <v>631</v>
      </c>
      <c r="O71" s="513">
        <f>$F71*N71</f>
        <v>315500</v>
      </c>
      <c r="P71" s="514">
        <f>O71/1000000</f>
        <v>0.3155</v>
      </c>
      <c r="Q71" s="209"/>
    </row>
    <row r="72" spans="1:17" ht="15.75" customHeight="1">
      <c r="A72" s="412">
        <v>44</v>
      </c>
      <c r="B72" s="533" t="s">
        <v>73</v>
      </c>
      <c r="C72" s="505">
        <v>4902530</v>
      </c>
      <c r="D72" s="541" t="s">
        <v>14</v>
      </c>
      <c r="E72" s="492" t="s">
        <v>368</v>
      </c>
      <c r="F72" s="505">
        <v>500</v>
      </c>
      <c r="G72" s="512">
        <v>2847</v>
      </c>
      <c r="H72" s="513">
        <v>2847</v>
      </c>
      <c r="I72" s="513">
        <f>G72-H72</f>
        <v>0</v>
      </c>
      <c r="J72" s="513">
        <f>$F72*I72</f>
        <v>0</v>
      </c>
      <c r="K72" s="514">
        <f>J72/1000000</f>
        <v>0</v>
      </c>
      <c r="L72" s="512">
        <v>16367</v>
      </c>
      <c r="M72" s="513">
        <v>15847</v>
      </c>
      <c r="N72" s="513">
        <f>L72-M72</f>
        <v>520</v>
      </c>
      <c r="O72" s="513">
        <f>$F72*N72</f>
        <v>260000</v>
      </c>
      <c r="P72" s="514">
        <f>O72/1000000</f>
        <v>0.26</v>
      </c>
      <c r="Q72" s="209"/>
    </row>
    <row r="73" spans="1:17" ht="15.75" customHeight="1">
      <c r="A73" s="412">
        <v>45</v>
      </c>
      <c r="B73" s="533" t="s">
        <v>74</v>
      </c>
      <c r="C73" s="505">
        <v>4902531</v>
      </c>
      <c r="D73" s="541" t="s">
        <v>14</v>
      </c>
      <c r="E73" s="492" t="s">
        <v>368</v>
      </c>
      <c r="F73" s="505">
        <v>500</v>
      </c>
      <c r="G73" s="512">
        <v>2855</v>
      </c>
      <c r="H73" s="513">
        <v>2855</v>
      </c>
      <c r="I73" s="513">
        <f>G73-H73</f>
        <v>0</v>
      </c>
      <c r="J73" s="513">
        <f>$F73*I73</f>
        <v>0</v>
      </c>
      <c r="K73" s="514">
        <f>J73/1000000</f>
        <v>0</v>
      </c>
      <c r="L73" s="512">
        <v>11234</v>
      </c>
      <c r="M73" s="513">
        <v>10898</v>
      </c>
      <c r="N73" s="513">
        <f>L73-M73</f>
        <v>336</v>
      </c>
      <c r="O73" s="513">
        <f>$F73*N73</f>
        <v>168000</v>
      </c>
      <c r="P73" s="514">
        <f>O73/1000000</f>
        <v>0.168</v>
      </c>
      <c r="Q73" s="209"/>
    </row>
    <row r="74" spans="1:17" ht="15.75" customHeight="1">
      <c r="A74" s="412">
        <v>46</v>
      </c>
      <c r="B74" s="533" t="s">
        <v>75</v>
      </c>
      <c r="C74" s="505">
        <v>4902532</v>
      </c>
      <c r="D74" s="541" t="s">
        <v>14</v>
      </c>
      <c r="E74" s="492" t="s">
        <v>368</v>
      </c>
      <c r="F74" s="505">
        <v>500</v>
      </c>
      <c r="G74" s="512">
        <v>2938</v>
      </c>
      <c r="H74" s="513">
        <v>2938</v>
      </c>
      <c r="I74" s="513">
        <f>G74-H74</f>
        <v>0</v>
      </c>
      <c r="J74" s="513">
        <f>$F74*I74</f>
        <v>0</v>
      </c>
      <c r="K74" s="514">
        <f>J74/1000000</f>
        <v>0</v>
      </c>
      <c r="L74" s="515">
        <v>12667</v>
      </c>
      <c r="M74" s="516">
        <v>12431</v>
      </c>
      <c r="N74" s="513">
        <f>L74-M74</f>
        <v>236</v>
      </c>
      <c r="O74" s="513">
        <f>$F74*N74</f>
        <v>118000</v>
      </c>
      <c r="P74" s="514">
        <f>O74/1000000</f>
        <v>0.118</v>
      </c>
      <c r="Q74" s="209"/>
    </row>
    <row r="75" spans="1:17" ht="15.75" customHeight="1">
      <c r="A75" s="412"/>
      <c r="B75" s="442" t="s">
        <v>77</v>
      </c>
      <c r="C75" s="505"/>
      <c r="D75" s="540"/>
      <c r="E75" s="540"/>
      <c r="F75" s="505"/>
      <c r="G75" s="512"/>
      <c r="H75" s="513"/>
      <c r="I75" s="513"/>
      <c r="J75" s="513"/>
      <c r="K75" s="514"/>
      <c r="L75" s="512"/>
      <c r="M75" s="513"/>
      <c r="N75" s="513"/>
      <c r="O75" s="513"/>
      <c r="P75" s="514"/>
      <c r="Q75" s="209"/>
    </row>
    <row r="76" spans="1:17" ht="15.75" customHeight="1">
      <c r="A76" s="412">
        <v>47</v>
      </c>
      <c r="B76" s="533" t="s">
        <v>70</v>
      </c>
      <c r="C76" s="505">
        <v>4902535</v>
      </c>
      <c r="D76" s="541" t="s">
        <v>14</v>
      </c>
      <c r="E76" s="492" t="s">
        <v>368</v>
      </c>
      <c r="F76" s="505">
        <v>100</v>
      </c>
      <c r="G76" s="512">
        <v>999726</v>
      </c>
      <c r="H76" s="513">
        <v>999734</v>
      </c>
      <c r="I76" s="513">
        <f aca="true" t="shared" si="11" ref="I76:I81">G76-H76</f>
        <v>-8</v>
      </c>
      <c r="J76" s="513">
        <f aca="true" t="shared" si="12" ref="J76:J81">$F76*I76</f>
        <v>-800</v>
      </c>
      <c r="K76" s="514">
        <f aca="true" t="shared" si="13" ref="K76:K81">J76/1000000</f>
        <v>-0.0008</v>
      </c>
      <c r="L76" s="512">
        <v>3922</v>
      </c>
      <c r="M76" s="513">
        <v>3846</v>
      </c>
      <c r="N76" s="513">
        <f aca="true" t="shared" si="14" ref="N76:N81">L76-M76</f>
        <v>76</v>
      </c>
      <c r="O76" s="513">
        <f aca="true" t="shared" si="15" ref="O76:O81">$F76*N76</f>
        <v>7600</v>
      </c>
      <c r="P76" s="514">
        <f aca="true" t="shared" si="16" ref="P76:P81">O76/1000000</f>
        <v>0.0076</v>
      </c>
      <c r="Q76" s="209"/>
    </row>
    <row r="77" spans="1:17" ht="15.75" customHeight="1">
      <c r="A77" s="412">
        <v>48</v>
      </c>
      <c r="B77" s="533" t="s">
        <v>78</v>
      </c>
      <c r="C77" s="505">
        <v>4902536</v>
      </c>
      <c r="D77" s="541" t="s">
        <v>14</v>
      </c>
      <c r="E77" s="492" t="s">
        <v>368</v>
      </c>
      <c r="F77" s="505">
        <v>100</v>
      </c>
      <c r="G77" s="512">
        <v>717</v>
      </c>
      <c r="H77" s="513">
        <v>711</v>
      </c>
      <c r="I77" s="513">
        <f t="shared" si="11"/>
        <v>6</v>
      </c>
      <c r="J77" s="513">
        <f t="shared" si="12"/>
        <v>600</v>
      </c>
      <c r="K77" s="514">
        <f t="shared" si="13"/>
        <v>0.0006</v>
      </c>
      <c r="L77" s="512">
        <v>9825</v>
      </c>
      <c r="M77" s="513">
        <v>9153</v>
      </c>
      <c r="N77" s="513">
        <f t="shared" si="14"/>
        <v>672</v>
      </c>
      <c r="O77" s="513">
        <f t="shared" si="15"/>
        <v>67200</v>
      </c>
      <c r="P77" s="514">
        <f t="shared" si="16"/>
        <v>0.0672</v>
      </c>
      <c r="Q77" s="209"/>
    </row>
    <row r="78" spans="1:17" ht="15.75" customHeight="1">
      <c r="A78" s="412">
        <v>49</v>
      </c>
      <c r="B78" s="533" t="s">
        <v>91</v>
      </c>
      <c r="C78" s="505">
        <v>4902537</v>
      </c>
      <c r="D78" s="541" t="s">
        <v>14</v>
      </c>
      <c r="E78" s="492" t="s">
        <v>368</v>
      </c>
      <c r="F78" s="505">
        <v>100</v>
      </c>
      <c r="G78" s="512">
        <v>1614</v>
      </c>
      <c r="H78" s="513">
        <v>1540</v>
      </c>
      <c r="I78" s="513">
        <f t="shared" si="11"/>
        <v>74</v>
      </c>
      <c r="J78" s="513">
        <f t="shared" si="12"/>
        <v>7400</v>
      </c>
      <c r="K78" s="514">
        <f t="shared" si="13"/>
        <v>0.0074</v>
      </c>
      <c r="L78" s="512">
        <v>39506</v>
      </c>
      <c r="M78" s="513">
        <v>37056</v>
      </c>
      <c r="N78" s="513">
        <f t="shared" si="14"/>
        <v>2450</v>
      </c>
      <c r="O78" s="513">
        <f t="shared" si="15"/>
        <v>245000</v>
      </c>
      <c r="P78" s="514">
        <f t="shared" si="16"/>
        <v>0.245</v>
      </c>
      <c r="Q78" s="209"/>
    </row>
    <row r="79" spans="1:17" ht="15.75" customHeight="1">
      <c r="A79" s="412">
        <v>50</v>
      </c>
      <c r="B79" s="533" t="s">
        <v>79</v>
      </c>
      <c r="C79" s="505">
        <v>4902538</v>
      </c>
      <c r="D79" s="541" t="s">
        <v>14</v>
      </c>
      <c r="E79" s="492" t="s">
        <v>368</v>
      </c>
      <c r="F79" s="505">
        <v>100</v>
      </c>
      <c r="G79" s="512">
        <v>4064</v>
      </c>
      <c r="H79" s="513">
        <v>3764</v>
      </c>
      <c r="I79" s="513">
        <f t="shared" si="11"/>
        <v>300</v>
      </c>
      <c r="J79" s="513">
        <f t="shared" si="12"/>
        <v>30000</v>
      </c>
      <c r="K79" s="514">
        <f t="shared" si="13"/>
        <v>0.03</v>
      </c>
      <c r="L79" s="512">
        <v>16707</v>
      </c>
      <c r="M79" s="513">
        <v>15559</v>
      </c>
      <c r="N79" s="513">
        <f t="shared" si="14"/>
        <v>1148</v>
      </c>
      <c r="O79" s="513">
        <f t="shared" si="15"/>
        <v>114800</v>
      </c>
      <c r="P79" s="514">
        <f t="shared" si="16"/>
        <v>0.1148</v>
      </c>
      <c r="Q79" s="209"/>
    </row>
    <row r="80" spans="1:17" ht="15.75" customHeight="1">
      <c r="A80" s="412">
        <v>51</v>
      </c>
      <c r="B80" s="533" t="s">
        <v>80</v>
      </c>
      <c r="C80" s="505">
        <v>4902539</v>
      </c>
      <c r="D80" s="541" t="s">
        <v>14</v>
      </c>
      <c r="E80" s="492" t="s">
        <v>368</v>
      </c>
      <c r="F80" s="505">
        <v>100</v>
      </c>
      <c r="G80" s="512">
        <v>999988</v>
      </c>
      <c r="H80" s="513">
        <v>999989</v>
      </c>
      <c r="I80" s="513">
        <f t="shared" si="11"/>
        <v>-1</v>
      </c>
      <c r="J80" s="513">
        <f t="shared" si="12"/>
        <v>-100</v>
      </c>
      <c r="K80" s="514">
        <f t="shared" si="13"/>
        <v>-0.0001</v>
      </c>
      <c r="L80" s="512">
        <v>312</v>
      </c>
      <c r="M80" s="513">
        <v>328</v>
      </c>
      <c r="N80" s="513">
        <f t="shared" si="14"/>
        <v>-16</v>
      </c>
      <c r="O80" s="513">
        <f t="shared" si="15"/>
        <v>-1600</v>
      </c>
      <c r="P80" s="514">
        <f t="shared" si="16"/>
        <v>-0.0016</v>
      </c>
      <c r="Q80" s="209"/>
    </row>
    <row r="81" spans="1:17" ht="15.75" customHeight="1">
      <c r="A81" s="412">
        <v>52</v>
      </c>
      <c r="B81" s="533" t="s">
        <v>66</v>
      </c>
      <c r="C81" s="505">
        <v>4902540</v>
      </c>
      <c r="D81" s="541" t="s">
        <v>14</v>
      </c>
      <c r="E81" s="492" t="s">
        <v>368</v>
      </c>
      <c r="F81" s="505">
        <v>100</v>
      </c>
      <c r="G81" s="512">
        <v>15</v>
      </c>
      <c r="H81" s="513">
        <v>15</v>
      </c>
      <c r="I81" s="513">
        <f t="shared" si="11"/>
        <v>0</v>
      </c>
      <c r="J81" s="513">
        <f t="shared" si="12"/>
        <v>0</v>
      </c>
      <c r="K81" s="514">
        <f t="shared" si="13"/>
        <v>0</v>
      </c>
      <c r="L81" s="512">
        <v>13398</v>
      </c>
      <c r="M81" s="513">
        <v>13398</v>
      </c>
      <c r="N81" s="513">
        <f t="shared" si="14"/>
        <v>0</v>
      </c>
      <c r="O81" s="513">
        <f t="shared" si="15"/>
        <v>0</v>
      </c>
      <c r="P81" s="514">
        <f t="shared" si="16"/>
        <v>0</v>
      </c>
      <c r="Q81" s="209"/>
    </row>
    <row r="82" spans="1:17" ht="15.75" customHeight="1">
      <c r="A82" s="412"/>
      <c r="B82" s="533"/>
      <c r="C82" s="505"/>
      <c r="D82" s="541"/>
      <c r="E82" s="541"/>
      <c r="F82" s="505"/>
      <c r="G82" s="512"/>
      <c r="H82" s="513"/>
      <c r="I82" s="513"/>
      <c r="J82" s="513"/>
      <c r="K82" s="514"/>
      <c r="L82" s="512"/>
      <c r="M82" s="513"/>
      <c r="N82" s="513"/>
      <c r="O82" s="513"/>
      <c r="P82" s="514"/>
      <c r="Q82" s="209"/>
    </row>
    <row r="83" spans="1:17" ht="15.75" customHeight="1">
      <c r="A83" s="412"/>
      <c r="B83" s="442" t="s">
        <v>81</v>
      </c>
      <c r="C83" s="505"/>
      <c r="D83" s="540"/>
      <c r="E83" s="540"/>
      <c r="F83" s="505"/>
      <c r="G83" s="512"/>
      <c r="H83" s="513"/>
      <c r="I83" s="513"/>
      <c r="J83" s="513"/>
      <c r="K83" s="514"/>
      <c r="L83" s="512"/>
      <c r="M83" s="513"/>
      <c r="N83" s="513"/>
      <c r="O83" s="513"/>
      <c r="P83" s="514"/>
      <c r="Q83" s="209"/>
    </row>
    <row r="84" spans="1:17" ht="15.75" customHeight="1">
      <c r="A84" s="412">
        <v>53</v>
      </c>
      <c r="B84" s="533" t="s">
        <v>82</v>
      </c>
      <c r="C84" s="505">
        <v>4902541</v>
      </c>
      <c r="D84" s="541" t="s">
        <v>14</v>
      </c>
      <c r="E84" s="492" t="s">
        <v>368</v>
      </c>
      <c r="F84" s="505">
        <v>100</v>
      </c>
      <c r="G84" s="512">
        <v>20</v>
      </c>
      <c r="H84" s="513">
        <v>17</v>
      </c>
      <c r="I84" s="513">
        <f>G84-H84</f>
        <v>3</v>
      </c>
      <c r="J84" s="513">
        <f>$F84*I84</f>
        <v>300</v>
      </c>
      <c r="K84" s="514">
        <f>J84/1000000</f>
        <v>0.0003</v>
      </c>
      <c r="L84" s="512">
        <v>48323</v>
      </c>
      <c r="M84" s="513">
        <v>46770</v>
      </c>
      <c r="N84" s="513">
        <f>L84-M84</f>
        <v>1553</v>
      </c>
      <c r="O84" s="513">
        <f>$F84*N84</f>
        <v>155300</v>
      </c>
      <c r="P84" s="514">
        <f>O84/1000000</f>
        <v>0.1553</v>
      </c>
      <c r="Q84" s="209"/>
    </row>
    <row r="85" spans="1:17" ht="15.75" customHeight="1">
      <c r="A85" s="412">
        <v>54</v>
      </c>
      <c r="B85" s="533" t="s">
        <v>83</v>
      </c>
      <c r="C85" s="505">
        <v>4902542</v>
      </c>
      <c r="D85" s="541" t="s">
        <v>14</v>
      </c>
      <c r="E85" s="492" t="s">
        <v>368</v>
      </c>
      <c r="F85" s="505">
        <v>100</v>
      </c>
      <c r="G85" s="512">
        <v>68</v>
      </c>
      <c r="H85" s="513">
        <v>55</v>
      </c>
      <c r="I85" s="513">
        <f>G85-H85</f>
        <v>13</v>
      </c>
      <c r="J85" s="513">
        <f>$F85*I85</f>
        <v>1300</v>
      </c>
      <c r="K85" s="514">
        <f>J85/1000000</f>
        <v>0.0013</v>
      </c>
      <c r="L85" s="512">
        <v>45409</v>
      </c>
      <c r="M85" s="513">
        <v>43632</v>
      </c>
      <c r="N85" s="513">
        <f>L85-M85</f>
        <v>1777</v>
      </c>
      <c r="O85" s="513">
        <f>$F85*N85</f>
        <v>177700</v>
      </c>
      <c r="P85" s="514">
        <f>O85/1000000</f>
        <v>0.1777</v>
      </c>
      <c r="Q85" s="209"/>
    </row>
    <row r="86" spans="1:17" ht="15.75" customHeight="1">
      <c r="A86" s="412">
        <v>55</v>
      </c>
      <c r="B86" s="533" t="s">
        <v>84</v>
      </c>
      <c r="C86" s="505">
        <v>4902543</v>
      </c>
      <c r="D86" s="541" t="s">
        <v>14</v>
      </c>
      <c r="E86" s="492" t="s">
        <v>368</v>
      </c>
      <c r="F86" s="505">
        <v>100</v>
      </c>
      <c r="G86" s="512">
        <v>81</v>
      </c>
      <c r="H86" s="513">
        <v>67</v>
      </c>
      <c r="I86" s="513">
        <f>G86-H86</f>
        <v>14</v>
      </c>
      <c r="J86" s="513">
        <f>$F86*I86</f>
        <v>1400</v>
      </c>
      <c r="K86" s="514">
        <f>J86/1000000</f>
        <v>0.0014</v>
      </c>
      <c r="L86" s="512">
        <v>63153</v>
      </c>
      <c r="M86" s="513">
        <v>61159</v>
      </c>
      <c r="N86" s="513">
        <f>L86-M86</f>
        <v>1994</v>
      </c>
      <c r="O86" s="513">
        <f>$F86*N86</f>
        <v>199400</v>
      </c>
      <c r="P86" s="514">
        <f>O86/1000000</f>
        <v>0.1994</v>
      </c>
      <c r="Q86" s="209"/>
    </row>
    <row r="87" spans="1:17" ht="15.75" customHeight="1">
      <c r="A87" s="412"/>
      <c r="B87" s="442" t="s">
        <v>36</v>
      </c>
      <c r="C87" s="505"/>
      <c r="D87" s="540"/>
      <c r="E87" s="540"/>
      <c r="F87" s="505"/>
      <c r="G87" s="512"/>
      <c r="H87" s="513"/>
      <c r="I87" s="513"/>
      <c r="J87" s="513"/>
      <c r="K87" s="514"/>
      <c r="L87" s="512"/>
      <c r="M87" s="513"/>
      <c r="N87" s="513"/>
      <c r="O87" s="513"/>
      <c r="P87" s="514"/>
      <c r="Q87" s="209"/>
    </row>
    <row r="88" spans="1:17" ht="15.75" customHeight="1">
      <c r="A88" s="412">
        <v>56</v>
      </c>
      <c r="B88" s="533" t="s">
        <v>76</v>
      </c>
      <c r="C88" s="505">
        <v>4864807</v>
      </c>
      <c r="D88" s="541" t="s">
        <v>14</v>
      </c>
      <c r="E88" s="492" t="s">
        <v>368</v>
      </c>
      <c r="F88" s="505">
        <v>100</v>
      </c>
      <c r="G88" s="515">
        <v>60837</v>
      </c>
      <c r="H88" s="513">
        <v>60274</v>
      </c>
      <c r="I88" s="513">
        <f>G88-H88</f>
        <v>563</v>
      </c>
      <c r="J88" s="513">
        <f>$F88*I88</f>
        <v>56300</v>
      </c>
      <c r="K88" s="514">
        <f>J88/1000000</f>
        <v>0.0563</v>
      </c>
      <c r="L88" s="515">
        <v>24446</v>
      </c>
      <c r="M88" s="513">
        <v>24350</v>
      </c>
      <c r="N88" s="513">
        <f>L88-M88</f>
        <v>96</v>
      </c>
      <c r="O88" s="513">
        <f>$F88*N88</f>
        <v>9600</v>
      </c>
      <c r="P88" s="514">
        <f>O88/1000000</f>
        <v>0.0096</v>
      </c>
      <c r="Q88" s="209"/>
    </row>
    <row r="89" spans="1:17" ht="15.75" customHeight="1">
      <c r="A89" s="412">
        <v>57</v>
      </c>
      <c r="B89" s="533" t="s">
        <v>262</v>
      </c>
      <c r="C89" s="505">
        <v>4865086</v>
      </c>
      <c r="D89" s="541" t="s">
        <v>14</v>
      </c>
      <c r="E89" s="492" t="s">
        <v>368</v>
      </c>
      <c r="F89" s="505">
        <v>100</v>
      </c>
      <c r="G89" s="512">
        <v>5134</v>
      </c>
      <c r="H89" s="513">
        <v>4836</v>
      </c>
      <c r="I89" s="513">
        <f>G89-H89</f>
        <v>298</v>
      </c>
      <c r="J89" s="513">
        <f>$F89*I89</f>
        <v>29800</v>
      </c>
      <c r="K89" s="514">
        <f>J89/1000000</f>
        <v>0.0298</v>
      </c>
      <c r="L89" s="512">
        <v>21772</v>
      </c>
      <c r="M89" s="513">
        <v>19848</v>
      </c>
      <c r="N89" s="513">
        <f>L89-M89</f>
        <v>1924</v>
      </c>
      <c r="O89" s="513">
        <f>$F89*N89</f>
        <v>192400</v>
      </c>
      <c r="P89" s="514">
        <f>O89/1000000</f>
        <v>0.1924</v>
      </c>
      <c r="Q89" s="209"/>
    </row>
    <row r="90" spans="1:17" ht="15.75" customHeight="1">
      <c r="A90" s="412">
        <v>58</v>
      </c>
      <c r="B90" s="533" t="s">
        <v>89</v>
      </c>
      <c r="C90" s="505">
        <v>4902571</v>
      </c>
      <c r="D90" s="541" t="s">
        <v>14</v>
      </c>
      <c r="E90" s="492" t="s">
        <v>368</v>
      </c>
      <c r="F90" s="505">
        <v>-300</v>
      </c>
      <c r="G90" s="512">
        <v>999999</v>
      </c>
      <c r="H90" s="513">
        <v>999999</v>
      </c>
      <c r="I90" s="513">
        <f>G90-H90</f>
        <v>0</v>
      </c>
      <c r="J90" s="513">
        <f>$F90*I90</f>
        <v>0</v>
      </c>
      <c r="K90" s="514">
        <f>J90/1000000</f>
        <v>0</v>
      </c>
      <c r="L90" s="512">
        <v>999924</v>
      </c>
      <c r="M90" s="513">
        <v>999923</v>
      </c>
      <c r="N90" s="513">
        <f>L90-M90</f>
        <v>1</v>
      </c>
      <c r="O90" s="513">
        <f>$F90*N90</f>
        <v>-300</v>
      </c>
      <c r="P90" s="514">
        <f>O90/1000000</f>
        <v>-0.0003</v>
      </c>
      <c r="Q90" s="209"/>
    </row>
    <row r="91" spans="1:17" ht="15.75" customHeight="1">
      <c r="A91" s="412"/>
      <c r="B91" s="533"/>
      <c r="C91" s="505"/>
      <c r="D91" s="541"/>
      <c r="E91" s="542"/>
      <c r="F91" s="505"/>
      <c r="G91" s="512"/>
      <c r="H91" s="513"/>
      <c r="I91" s="513"/>
      <c r="J91" s="513"/>
      <c r="K91" s="514"/>
      <c r="L91" s="512"/>
      <c r="M91" s="513"/>
      <c r="N91" s="513"/>
      <c r="O91" s="513"/>
      <c r="P91" s="514"/>
      <c r="Q91" s="209"/>
    </row>
    <row r="92" spans="1:17" ht="15.75" customHeight="1">
      <c r="A92" s="412"/>
      <c r="B92" s="529" t="s">
        <v>85</v>
      </c>
      <c r="C92" s="503"/>
      <c r="D92" s="536"/>
      <c r="E92" s="536"/>
      <c r="F92" s="503"/>
      <c r="G92" s="512"/>
      <c r="H92" s="513"/>
      <c r="I92" s="513"/>
      <c r="J92" s="513"/>
      <c r="K92" s="514"/>
      <c r="L92" s="512"/>
      <c r="M92" s="513"/>
      <c r="N92" s="513"/>
      <c r="O92" s="513"/>
      <c r="P92" s="514"/>
      <c r="Q92" s="209"/>
    </row>
    <row r="93" spans="1:17" ht="23.25">
      <c r="A93" s="482">
        <v>59</v>
      </c>
      <c r="B93" s="618" t="s">
        <v>86</v>
      </c>
      <c r="C93" s="503">
        <v>4902514</v>
      </c>
      <c r="D93" s="536" t="s">
        <v>14</v>
      </c>
      <c r="E93" s="492" t="s">
        <v>368</v>
      </c>
      <c r="F93" s="503">
        <v>-100</v>
      </c>
      <c r="G93" s="512">
        <v>341</v>
      </c>
      <c r="H93" s="513">
        <v>341</v>
      </c>
      <c r="I93" s="513">
        <f>G93-H93</f>
        <v>0</v>
      </c>
      <c r="J93" s="513">
        <f>$F93*I93</f>
        <v>0</v>
      </c>
      <c r="K93" s="514">
        <f>J93/1000000</f>
        <v>0</v>
      </c>
      <c r="L93" s="515">
        <v>835</v>
      </c>
      <c r="M93" s="516">
        <v>836</v>
      </c>
      <c r="N93" s="513">
        <f>L93-M93</f>
        <v>-1</v>
      </c>
      <c r="O93" s="513">
        <f>$F93*N93</f>
        <v>100</v>
      </c>
      <c r="P93" s="514">
        <f>O93/1000000</f>
        <v>0.0001</v>
      </c>
      <c r="Q93" s="209"/>
    </row>
    <row r="94" spans="1:17" ht="16.5">
      <c r="A94" s="482"/>
      <c r="B94" s="506"/>
      <c r="C94" s="503"/>
      <c r="D94" s="537"/>
      <c r="E94" s="492"/>
      <c r="F94" s="503"/>
      <c r="G94" s="515"/>
      <c r="H94" s="516"/>
      <c r="I94" s="516"/>
      <c r="J94" s="516"/>
      <c r="K94" s="523"/>
      <c r="L94" s="515"/>
      <c r="M94" s="516"/>
      <c r="N94" s="516"/>
      <c r="O94" s="516"/>
      <c r="P94" s="523"/>
      <c r="Q94" s="209"/>
    </row>
    <row r="95" spans="1:17" ht="23.25">
      <c r="A95" s="482">
        <v>60</v>
      </c>
      <c r="B95" s="618" t="s">
        <v>87</v>
      </c>
      <c r="C95" s="503">
        <v>4902516</v>
      </c>
      <c r="D95" s="536" t="s">
        <v>14</v>
      </c>
      <c r="E95" s="492" t="s">
        <v>368</v>
      </c>
      <c r="F95" s="503">
        <v>100</v>
      </c>
      <c r="G95" s="512">
        <v>999543</v>
      </c>
      <c r="H95" s="513">
        <v>999550</v>
      </c>
      <c r="I95" s="513">
        <f>G95-H95</f>
        <v>-7</v>
      </c>
      <c r="J95" s="513">
        <f>$F95*I95</f>
        <v>-700</v>
      </c>
      <c r="K95" s="514">
        <f>J95/1000000</f>
        <v>-0.0007</v>
      </c>
      <c r="L95" s="512">
        <v>999136</v>
      </c>
      <c r="M95" s="513">
        <v>999136</v>
      </c>
      <c r="N95" s="513">
        <f>L95-M95</f>
        <v>0</v>
      </c>
      <c r="O95" s="513">
        <f>$F95*N95</f>
        <v>0</v>
      </c>
      <c r="P95" s="514">
        <f>O95/1000000</f>
        <v>0</v>
      </c>
      <c r="Q95" s="209"/>
    </row>
    <row r="96" spans="1:17" ht="16.5">
      <c r="A96" s="482"/>
      <c r="B96" s="506"/>
      <c r="C96" s="503"/>
      <c r="D96" s="536"/>
      <c r="E96" s="492"/>
      <c r="F96" s="503"/>
      <c r="G96" s="515"/>
      <c r="H96" s="516"/>
      <c r="I96" s="516"/>
      <c r="J96" s="516"/>
      <c r="K96" s="523"/>
      <c r="L96" s="515"/>
      <c r="M96" s="516"/>
      <c r="N96" s="516"/>
      <c r="O96" s="516"/>
      <c r="P96" s="523"/>
      <c r="Q96" s="209"/>
    </row>
    <row r="97" spans="1:17" ht="15.75" customHeight="1" thickBot="1">
      <c r="A97" s="504"/>
      <c r="B97" s="507"/>
      <c r="C97" s="486"/>
      <c r="D97" s="468"/>
      <c r="E97" s="487"/>
      <c r="F97" s="468"/>
      <c r="G97" s="524"/>
      <c r="H97" s="525"/>
      <c r="I97" s="518"/>
      <c r="J97" s="518"/>
      <c r="K97" s="519"/>
      <c r="L97" s="524"/>
      <c r="M97" s="525"/>
      <c r="N97" s="518"/>
      <c r="O97" s="518"/>
      <c r="P97" s="519"/>
      <c r="Q97" s="210"/>
    </row>
    <row r="98" spans="7:16" ht="13.5" thickTop="1">
      <c r="G98" s="19"/>
      <c r="H98" s="19"/>
      <c r="I98" s="19"/>
      <c r="J98" s="19"/>
      <c r="L98" s="19"/>
      <c r="M98" s="19"/>
      <c r="N98" s="19"/>
      <c r="O98" s="19"/>
      <c r="P98" s="19"/>
    </row>
    <row r="99" spans="2:16" ht="12.75">
      <c r="B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8">
      <c r="B100" s="212" t="s">
        <v>261</v>
      </c>
      <c r="G100" s="19"/>
      <c r="H100" s="19"/>
      <c r="I100" s="19"/>
      <c r="J100" s="19"/>
      <c r="K100" s="211">
        <f>SUM(K8:K97)-K9</f>
        <v>-1.3980499999999998</v>
      </c>
      <c r="L100" s="19"/>
      <c r="M100" s="19"/>
      <c r="N100" s="19"/>
      <c r="O100" s="19"/>
      <c r="P100" s="211">
        <f>SUM(P8:P97)-P9</f>
        <v>-9.654299999999994</v>
      </c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.75">
      <c r="A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7" ht="24" thickBot="1">
      <c r="A107" s="257" t="s">
        <v>260</v>
      </c>
      <c r="G107" s="21"/>
      <c r="H107" s="21"/>
      <c r="I107" s="112" t="s">
        <v>8</v>
      </c>
      <c r="J107" s="21"/>
      <c r="K107" s="21"/>
      <c r="L107" s="21"/>
      <c r="M107" s="21"/>
      <c r="N107" s="112" t="s">
        <v>7</v>
      </c>
      <c r="O107" s="21"/>
      <c r="P107" s="21"/>
      <c r="Q107" s="247" t="str">
        <f>Q1</f>
        <v>JUNE 2010</v>
      </c>
    </row>
    <row r="108" spans="1:17" ht="39.75" thickBot="1" thickTop="1">
      <c r="A108" s="113" t="s">
        <v>9</v>
      </c>
      <c r="B108" s="40" t="s">
        <v>10</v>
      </c>
      <c r="C108" s="41" t="s">
        <v>1</v>
      </c>
      <c r="D108" s="41" t="s">
        <v>2</v>
      </c>
      <c r="E108" s="41" t="s">
        <v>3</v>
      </c>
      <c r="F108" s="41" t="s">
        <v>11</v>
      </c>
      <c r="G108" s="43" t="str">
        <f>G5</f>
        <v>FINAL READING 01/07/10</v>
      </c>
      <c r="H108" s="41" t="str">
        <f>H5</f>
        <v>INTIAL READING 01/06/10</v>
      </c>
      <c r="I108" s="41" t="s">
        <v>4</v>
      </c>
      <c r="J108" s="41" t="s">
        <v>5</v>
      </c>
      <c r="K108" s="42" t="s">
        <v>6</v>
      </c>
      <c r="L108" s="43" t="str">
        <f>G5</f>
        <v>FINAL READING 01/07/10</v>
      </c>
      <c r="M108" s="41" t="str">
        <f>H5</f>
        <v>INTIAL READING 01/06/10</v>
      </c>
      <c r="N108" s="41" t="s">
        <v>4</v>
      </c>
      <c r="O108" s="41" t="s">
        <v>5</v>
      </c>
      <c r="P108" s="42" t="s">
        <v>6</v>
      </c>
      <c r="Q108" s="42" t="s">
        <v>330</v>
      </c>
    </row>
    <row r="109" spans="1:16" ht="8.25" customHeight="1" thickBot="1" thickTop="1">
      <c r="A109" s="15"/>
      <c r="B109" s="12"/>
      <c r="C109" s="11"/>
      <c r="D109" s="11"/>
      <c r="E109" s="11"/>
      <c r="F109" s="11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15.75" customHeight="1" thickTop="1">
      <c r="A110" s="508"/>
      <c r="B110" s="509" t="s">
        <v>30</v>
      </c>
      <c r="C110" s="483"/>
      <c r="D110" s="467"/>
      <c r="E110" s="467"/>
      <c r="F110" s="467"/>
      <c r="G110" s="117"/>
      <c r="H110" s="28"/>
      <c r="I110" s="28"/>
      <c r="J110" s="28"/>
      <c r="K110" s="29"/>
      <c r="L110" s="117"/>
      <c r="M110" s="28"/>
      <c r="N110" s="28"/>
      <c r="O110" s="28"/>
      <c r="P110" s="29"/>
      <c r="Q110" s="208"/>
    </row>
    <row r="111" spans="1:17" ht="15.75" customHeight="1">
      <c r="A111" s="482">
        <v>1</v>
      </c>
      <c r="B111" s="528" t="s">
        <v>88</v>
      </c>
      <c r="C111" s="503">
        <v>4865092</v>
      </c>
      <c r="D111" s="492" t="s">
        <v>14</v>
      </c>
      <c r="E111" s="492" t="s">
        <v>368</v>
      </c>
      <c r="F111" s="503">
        <v>-100</v>
      </c>
      <c r="G111" s="512">
        <v>3215</v>
      </c>
      <c r="H111" s="513">
        <v>2937</v>
      </c>
      <c r="I111" s="513">
        <f>G111-H111</f>
        <v>278</v>
      </c>
      <c r="J111" s="513">
        <f aca="true" t="shared" si="17" ref="J111:J121">$F111*I111</f>
        <v>-27800</v>
      </c>
      <c r="K111" s="514">
        <f aca="true" t="shared" si="18" ref="K111:K121">J111/1000000</f>
        <v>-0.0278</v>
      </c>
      <c r="L111" s="512">
        <v>6711</v>
      </c>
      <c r="M111" s="513">
        <v>5788</v>
      </c>
      <c r="N111" s="513">
        <f>L111-M111</f>
        <v>923</v>
      </c>
      <c r="O111" s="513">
        <f aca="true" t="shared" si="19" ref="O111:O121">$F111*N111</f>
        <v>-92300</v>
      </c>
      <c r="P111" s="514">
        <f aca="true" t="shared" si="20" ref="P111:P121">O111/1000000</f>
        <v>-0.0923</v>
      </c>
      <c r="Q111" s="209"/>
    </row>
    <row r="112" spans="1:17" ht="16.5">
      <c r="A112" s="482"/>
      <c r="B112" s="529" t="s">
        <v>45</v>
      </c>
      <c r="C112" s="503"/>
      <c r="D112" s="537"/>
      <c r="E112" s="537"/>
      <c r="F112" s="503"/>
      <c r="G112" s="512"/>
      <c r="H112" s="513"/>
      <c r="I112" s="513"/>
      <c r="J112" s="513"/>
      <c r="K112" s="514"/>
      <c r="L112" s="512"/>
      <c r="M112" s="513"/>
      <c r="N112" s="513"/>
      <c r="O112" s="513"/>
      <c r="P112" s="514"/>
      <c r="Q112" s="209"/>
    </row>
    <row r="113" spans="1:17" ht="16.5">
      <c r="A113" s="482">
        <v>2</v>
      </c>
      <c r="B113" s="528" t="s">
        <v>46</v>
      </c>
      <c r="C113" s="503">
        <v>4864954</v>
      </c>
      <c r="D113" s="536" t="s">
        <v>14</v>
      </c>
      <c r="E113" s="492" t="s">
        <v>368</v>
      </c>
      <c r="F113" s="503">
        <v>-1000</v>
      </c>
      <c r="G113" s="512">
        <v>3239</v>
      </c>
      <c r="H113" s="513">
        <v>3240</v>
      </c>
      <c r="I113" s="513">
        <f>G113-H113</f>
        <v>-1</v>
      </c>
      <c r="J113" s="513">
        <f t="shared" si="17"/>
        <v>1000</v>
      </c>
      <c r="K113" s="514">
        <f t="shared" si="18"/>
        <v>0.001</v>
      </c>
      <c r="L113" s="512">
        <v>3203</v>
      </c>
      <c r="M113" s="513">
        <v>3217</v>
      </c>
      <c r="N113" s="513">
        <f>L113-M113</f>
        <v>-14</v>
      </c>
      <c r="O113" s="513">
        <f t="shared" si="19"/>
        <v>14000</v>
      </c>
      <c r="P113" s="514">
        <f t="shared" si="20"/>
        <v>0.014</v>
      </c>
      <c r="Q113" s="209"/>
    </row>
    <row r="114" spans="1:17" ht="16.5">
      <c r="A114" s="482">
        <v>3</v>
      </c>
      <c r="B114" s="528" t="s">
        <v>47</v>
      </c>
      <c r="C114" s="503">
        <v>4864955</v>
      </c>
      <c r="D114" s="536" t="s">
        <v>14</v>
      </c>
      <c r="E114" s="492" t="s">
        <v>368</v>
      </c>
      <c r="F114" s="503">
        <v>-1000</v>
      </c>
      <c r="G114" s="512">
        <v>3602</v>
      </c>
      <c r="H114" s="513">
        <v>3600</v>
      </c>
      <c r="I114" s="513">
        <f>G114-H114</f>
        <v>2</v>
      </c>
      <c r="J114" s="513">
        <f t="shared" si="17"/>
        <v>-2000</v>
      </c>
      <c r="K114" s="514">
        <f t="shared" si="18"/>
        <v>-0.002</v>
      </c>
      <c r="L114" s="512">
        <v>3412</v>
      </c>
      <c r="M114" s="513">
        <v>3393</v>
      </c>
      <c r="N114" s="513">
        <f>L114-M114</f>
        <v>19</v>
      </c>
      <c r="O114" s="513">
        <f t="shared" si="19"/>
        <v>-19000</v>
      </c>
      <c r="P114" s="514">
        <f t="shared" si="20"/>
        <v>-0.019</v>
      </c>
      <c r="Q114" s="209"/>
    </row>
    <row r="115" spans="1:17" ht="16.5">
      <c r="A115" s="482">
        <v>4</v>
      </c>
      <c r="B115" s="528" t="s">
        <v>21</v>
      </c>
      <c r="C115" s="503">
        <v>4864840</v>
      </c>
      <c r="D115" s="536" t="s">
        <v>14</v>
      </c>
      <c r="E115" s="492" t="s">
        <v>368</v>
      </c>
      <c r="F115" s="503">
        <v>-1000</v>
      </c>
      <c r="G115" s="512">
        <v>9851</v>
      </c>
      <c r="H115" s="513">
        <v>9846</v>
      </c>
      <c r="I115" s="513">
        <f>G115-H115</f>
        <v>5</v>
      </c>
      <c r="J115" s="513">
        <f t="shared" si="17"/>
        <v>-5000</v>
      </c>
      <c r="K115" s="514">
        <f t="shared" si="18"/>
        <v>-0.005</v>
      </c>
      <c r="L115" s="512">
        <v>4984</v>
      </c>
      <c r="M115" s="513">
        <v>3583</v>
      </c>
      <c r="N115" s="513">
        <f>L115-M115</f>
        <v>1401</v>
      </c>
      <c r="O115" s="513">
        <f t="shared" si="19"/>
        <v>-1401000</v>
      </c>
      <c r="P115" s="514">
        <f t="shared" si="20"/>
        <v>-1.401</v>
      </c>
      <c r="Q115" s="209"/>
    </row>
    <row r="116" spans="1:17" ht="16.5">
      <c r="A116" s="482">
        <v>5</v>
      </c>
      <c r="B116" s="528" t="s">
        <v>22</v>
      </c>
      <c r="C116" s="503">
        <v>4864841</v>
      </c>
      <c r="D116" s="536" t="s">
        <v>14</v>
      </c>
      <c r="E116" s="492" t="s">
        <v>368</v>
      </c>
      <c r="F116" s="503">
        <v>-1000</v>
      </c>
      <c r="G116" s="512">
        <v>9462</v>
      </c>
      <c r="H116" s="516">
        <v>9443</v>
      </c>
      <c r="I116" s="513">
        <f>G116-H116</f>
        <v>19</v>
      </c>
      <c r="J116" s="513">
        <f t="shared" si="17"/>
        <v>-19000</v>
      </c>
      <c r="K116" s="514">
        <f t="shared" si="18"/>
        <v>-0.019</v>
      </c>
      <c r="L116" s="512">
        <v>7496</v>
      </c>
      <c r="M116" s="516">
        <v>6250</v>
      </c>
      <c r="N116" s="513">
        <f>L116-M116</f>
        <v>1246</v>
      </c>
      <c r="O116" s="513">
        <f t="shared" si="19"/>
        <v>-1246000</v>
      </c>
      <c r="P116" s="514">
        <f t="shared" si="20"/>
        <v>-1.246</v>
      </c>
      <c r="Q116" s="209"/>
    </row>
    <row r="117" spans="1:17" ht="16.5">
      <c r="A117" s="482"/>
      <c r="B117" s="528"/>
      <c r="C117" s="503"/>
      <c r="D117" s="536"/>
      <c r="E117" s="492"/>
      <c r="F117" s="503"/>
      <c r="G117" s="526"/>
      <c r="H117" s="516"/>
      <c r="I117" s="513"/>
      <c r="J117" s="513"/>
      <c r="K117" s="514"/>
      <c r="L117" s="526"/>
      <c r="M117" s="516"/>
      <c r="N117" s="513"/>
      <c r="O117" s="513"/>
      <c r="P117" s="514"/>
      <c r="Q117" s="209"/>
    </row>
    <row r="118" spans="1:17" ht="16.5">
      <c r="A118" s="510"/>
      <c r="B118" s="534" t="s">
        <v>54</v>
      </c>
      <c r="C118" s="477"/>
      <c r="D118" s="543"/>
      <c r="E118" s="543"/>
      <c r="F118" s="511"/>
      <c r="G118" s="526"/>
      <c r="H118" s="327"/>
      <c r="I118" s="513"/>
      <c r="J118" s="513"/>
      <c r="K118" s="514"/>
      <c r="L118" s="526"/>
      <c r="M118" s="327"/>
      <c r="N118" s="513"/>
      <c r="O118" s="513"/>
      <c r="P118" s="514"/>
      <c r="Q118" s="209"/>
    </row>
    <row r="119" spans="1:17" ht="16.5">
      <c r="A119" s="482">
        <v>6</v>
      </c>
      <c r="B119" s="532" t="s">
        <v>55</v>
      </c>
      <c r="C119" s="503">
        <v>4864792</v>
      </c>
      <c r="D119" s="537" t="s">
        <v>14</v>
      </c>
      <c r="E119" s="492" t="s">
        <v>368</v>
      </c>
      <c r="F119" s="503">
        <v>-100</v>
      </c>
      <c r="G119" s="512">
        <v>27497</v>
      </c>
      <c r="H119" s="513">
        <v>27098</v>
      </c>
      <c r="I119" s="513">
        <f>G119-H119</f>
        <v>399</v>
      </c>
      <c r="J119" s="513">
        <f t="shared" si="17"/>
        <v>-39900</v>
      </c>
      <c r="K119" s="514">
        <f t="shared" si="18"/>
        <v>-0.0399</v>
      </c>
      <c r="L119" s="512">
        <v>137748</v>
      </c>
      <c r="M119" s="513">
        <v>131715</v>
      </c>
      <c r="N119" s="513">
        <f>L119-M119</f>
        <v>6033</v>
      </c>
      <c r="O119" s="513">
        <f t="shared" si="19"/>
        <v>-603300</v>
      </c>
      <c r="P119" s="514">
        <f t="shared" si="20"/>
        <v>-0.6033</v>
      </c>
      <c r="Q119" s="209"/>
    </row>
    <row r="120" spans="1:17" ht="16.5">
      <c r="A120" s="482"/>
      <c r="B120" s="530" t="s">
        <v>56</v>
      </c>
      <c r="C120" s="503"/>
      <c r="D120" s="536"/>
      <c r="E120" s="492"/>
      <c r="F120" s="503"/>
      <c r="G120" s="512"/>
      <c r="H120" s="513"/>
      <c r="I120" s="513"/>
      <c r="J120" s="513"/>
      <c r="K120" s="514"/>
      <c r="L120" s="512"/>
      <c r="M120" s="513"/>
      <c r="N120" s="513"/>
      <c r="O120" s="513"/>
      <c r="P120" s="514"/>
      <c r="Q120" s="209"/>
    </row>
    <row r="121" spans="1:17" ht="16.5">
      <c r="A121" s="482">
        <v>7</v>
      </c>
      <c r="B121" s="617" t="s">
        <v>371</v>
      </c>
      <c r="C121" s="503">
        <v>4865170</v>
      </c>
      <c r="D121" s="537" t="s">
        <v>14</v>
      </c>
      <c r="E121" s="492" t="s">
        <v>368</v>
      </c>
      <c r="F121" s="503">
        <v>-1000</v>
      </c>
      <c r="G121" s="512">
        <v>0</v>
      </c>
      <c r="H121" s="513">
        <v>0</v>
      </c>
      <c r="I121" s="513">
        <f>G121-H121</f>
        <v>0</v>
      </c>
      <c r="J121" s="513">
        <f t="shared" si="17"/>
        <v>0</v>
      </c>
      <c r="K121" s="514">
        <f t="shared" si="18"/>
        <v>0</v>
      </c>
      <c r="L121" s="512">
        <v>999975</v>
      </c>
      <c r="M121" s="513">
        <v>999975</v>
      </c>
      <c r="N121" s="513">
        <f>L121-M121</f>
        <v>0</v>
      </c>
      <c r="O121" s="513">
        <f t="shared" si="19"/>
        <v>0</v>
      </c>
      <c r="P121" s="514">
        <f t="shared" si="20"/>
        <v>0</v>
      </c>
      <c r="Q121" s="209"/>
    </row>
    <row r="122" spans="1:17" ht="16.5">
      <c r="A122" s="482"/>
      <c r="B122" s="529" t="s">
        <v>41</v>
      </c>
      <c r="C122" s="503"/>
      <c r="D122" s="537"/>
      <c r="E122" s="492"/>
      <c r="F122" s="503"/>
      <c r="G122" s="512"/>
      <c r="H122" s="513"/>
      <c r="I122" s="513"/>
      <c r="J122" s="513"/>
      <c r="K122" s="514"/>
      <c r="L122" s="512"/>
      <c r="M122" s="513"/>
      <c r="N122" s="513"/>
      <c r="O122" s="513"/>
      <c r="P122" s="514"/>
      <c r="Q122" s="209"/>
    </row>
    <row r="123" spans="1:17" ht="16.5">
      <c r="A123" s="482">
        <v>8</v>
      </c>
      <c r="B123" s="528" t="s">
        <v>393</v>
      </c>
      <c r="C123" s="503">
        <v>4864961</v>
      </c>
      <c r="D123" s="536" t="s">
        <v>14</v>
      </c>
      <c r="E123" s="492" t="s">
        <v>368</v>
      </c>
      <c r="F123" s="503">
        <v>-1000</v>
      </c>
      <c r="G123" s="512">
        <v>991944</v>
      </c>
      <c r="H123" s="513">
        <v>992523</v>
      </c>
      <c r="I123" s="513">
        <f>G123-H123</f>
        <v>-579</v>
      </c>
      <c r="J123" s="513">
        <f>$F123*I123</f>
        <v>579000</v>
      </c>
      <c r="K123" s="514">
        <f>J123/1000000</f>
        <v>0.579</v>
      </c>
      <c r="L123" s="512">
        <v>994653</v>
      </c>
      <c r="M123" s="513">
        <v>995181</v>
      </c>
      <c r="N123" s="513">
        <f>L123-M123</f>
        <v>-528</v>
      </c>
      <c r="O123" s="513">
        <f>$F123*N123</f>
        <v>528000</v>
      </c>
      <c r="P123" s="514">
        <f>O123/1000000</f>
        <v>0.528</v>
      </c>
      <c r="Q123" s="209"/>
    </row>
    <row r="124" spans="1:17" ht="13.5" thickBot="1">
      <c r="A124" s="54"/>
      <c r="B124" s="194"/>
      <c r="C124" s="56"/>
      <c r="D124" s="125"/>
      <c r="E124" s="195"/>
      <c r="F124" s="125"/>
      <c r="G124" s="142"/>
      <c r="H124" s="143"/>
      <c r="I124" s="143"/>
      <c r="J124" s="143"/>
      <c r="K124" s="149"/>
      <c r="L124" s="142"/>
      <c r="M124" s="143"/>
      <c r="N124" s="143"/>
      <c r="O124" s="143"/>
      <c r="P124" s="149"/>
      <c r="Q124" s="210"/>
    </row>
    <row r="125" ht="13.5" thickTop="1"/>
    <row r="126" spans="2:16" ht="18">
      <c r="B126" s="214" t="s">
        <v>331</v>
      </c>
      <c r="K126" s="213">
        <f>SUM(K111:K124)</f>
        <v>0.48629999999999995</v>
      </c>
      <c r="P126" s="213">
        <f>SUM(P111:P124)</f>
        <v>-2.8196</v>
      </c>
    </row>
    <row r="127" spans="11:16" ht="15.75">
      <c r="K127" s="121"/>
      <c r="P127" s="121"/>
    </row>
    <row r="128" spans="11:16" ht="15.75">
      <c r="K128" s="121"/>
      <c r="P128" s="121"/>
    </row>
    <row r="129" spans="11:16" ht="15.75">
      <c r="K129" s="121"/>
      <c r="P129" s="121"/>
    </row>
    <row r="130" spans="11:16" ht="15.75">
      <c r="K130" s="121"/>
      <c r="P130" s="121"/>
    </row>
    <row r="131" spans="11:16" ht="15.75">
      <c r="K131" s="121"/>
      <c r="P131" s="121"/>
    </row>
    <row r="132" spans="11:16" ht="15.75">
      <c r="K132" s="121"/>
      <c r="P132" s="121"/>
    </row>
    <row r="133" ht="13.5" thickBot="1"/>
    <row r="134" spans="1:17" ht="31.5" customHeight="1">
      <c r="A134" s="197" t="s">
        <v>263</v>
      </c>
      <c r="B134" s="198"/>
      <c r="C134" s="198"/>
      <c r="D134" s="199"/>
      <c r="E134" s="200"/>
      <c r="F134" s="199"/>
      <c r="G134" s="199"/>
      <c r="H134" s="198"/>
      <c r="I134" s="201"/>
      <c r="J134" s="202"/>
      <c r="K134" s="203"/>
      <c r="L134" s="59"/>
      <c r="M134" s="59"/>
      <c r="N134" s="59"/>
      <c r="O134" s="59"/>
      <c r="P134" s="59"/>
      <c r="Q134" s="60"/>
    </row>
    <row r="135" spans="1:17" ht="28.5" customHeight="1">
      <c r="A135" s="204" t="s">
        <v>326</v>
      </c>
      <c r="B135" s="118"/>
      <c r="C135" s="118"/>
      <c r="D135" s="118"/>
      <c r="E135" s="119"/>
      <c r="F135" s="118"/>
      <c r="G135" s="118"/>
      <c r="H135" s="118"/>
      <c r="I135" s="120"/>
      <c r="J135" s="118"/>
      <c r="K135" s="196">
        <f>K100</f>
        <v>-1.3980499999999998</v>
      </c>
      <c r="L135" s="21"/>
      <c r="M135" s="21"/>
      <c r="N135" s="21"/>
      <c r="O135" s="21"/>
      <c r="P135" s="196">
        <f>P100</f>
        <v>-9.654299999999994</v>
      </c>
      <c r="Q135" s="61"/>
    </row>
    <row r="136" spans="1:17" ht="28.5" customHeight="1">
      <c r="A136" s="204" t="s">
        <v>327</v>
      </c>
      <c r="B136" s="118"/>
      <c r="C136" s="118"/>
      <c r="D136" s="118"/>
      <c r="E136" s="119"/>
      <c r="F136" s="118"/>
      <c r="G136" s="118"/>
      <c r="H136" s="118"/>
      <c r="I136" s="120"/>
      <c r="J136" s="118"/>
      <c r="K136" s="196">
        <f>K126</f>
        <v>0.48629999999999995</v>
      </c>
      <c r="L136" s="21"/>
      <c r="M136" s="21"/>
      <c r="N136" s="21"/>
      <c r="O136" s="21"/>
      <c r="P136" s="196">
        <f>P126</f>
        <v>-2.8196</v>
      </c>
      <c r="Q136" s="61"/>
    </row>
    <row r="137" spans="1:17" ht="28.5" customHeight="1">
      <c r="A137" s="204" t="s">
        <v>264</v>
      </c>
      <c r="B137" s="118"/>
      <c r="C137" s="118"/>
      <c r="D137" s="118"/>
      <c r="E137" s="119"/>
      <c r="F137" s="118"/>
      <c r="G137" s="118"/>
      <c r="H137" s="118"/>
      <c r="I137" s="120"/>
      <c r="J137" s="118"/>
      <c r="K137" s="196">
        <f>'ROHTAK ROAD'!K47</f>
        <v>0.2965</v>
      </c>
      <c r="L137" s="21"/>
      <c r="M137" s="21"/>
      <c r="N137" s="21"/>
      <c r="O137" s="21"/>
      <c r="P137" s="196">
        <f>'ROHTAK ROAD'!P47</f>
        <v>1.4959000000000002</v>
      </c>
      <c r="Q137" s="61"/>
    </row>
    <row r="138" spans="1:17" ht="27.75" customHeight="1" thickBot="1">
      <c r="A138" s="207" t="s">
        <v>265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6">
        <f>SUM(K135:K137)</f>
        <v>-0.6152499999999999</v>
      </c>
      <c r="L138" s="62"/>
      <c r="M138" s="62"/>
      <c r="N138" s="62"/>
      <c r="O138" s="62"/>
      <c r="P138" s="206">
        <f>SUM(P135:P137)</f>
        <v>-10.977999999999993</v>
      </c>
      <c r="Q138" s="215"/>
    </row>
    <row r="142" ht="13.5" thickBot="1">
      <c r="A142" s="328"/>
    </row>
    <row r="143" spans="1:17" ht="12.75">
      <c r="A143" s="312"/>
      <c r="B143" s="313"/>
      <c r="C143" s="313"/>
      <c r="D143" s="313"/>
      <c r="E143" s="313"/>
      <c r="F143" s="313"/>
      <c r="G143" s="313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23.25">
      <c r="A144" s="320" t="s">
        <v>349</v>
      </c>
      <c r="B144" s="304"/>
      <c r="C144" s="304"/>
      <c r="D144" s="304"/>
      <c r="E144" s="304"/>
      <c r="F144" s="304"/>
      <c r="G144" s="304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2.75">
      <c r="A145" s="314"/>
      <c r="B145" s="304"/>
      <c r="C145" s="304"/>
      <c r="D145" s="304"/>
      <c r="E145" s="304"/>
      <c r="F145" s="304"/>
      <c r="G145" s="304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2.75">
      <c r="A146" s="315"/>
      <c r="B146" s="316"/>
      <c r="C146" s="316"/>
      <c r="D146" s="316"/>
      <c r="E146" s="316"/>
      <c r="F146" s="316"/>
      <c r="G146" s="316"/>
      <c r="H146" s="21"/>
      <c r="I146" s="21"/>
      <c r="J146" s="21"/>
      <c r="K146" s="344" t="s">
        <v>361</v>
      </c>
      <c r="L146" s="21"/>
      <c r="M146" s="21"/>
      <c r="N146" s="21"/>
      <c r="O146" s="21"/>
      <c r="P146" s="344" t="s">
        <v>362</v>
      </c>
      <c r="Q146" s="61"/>
    </row>
    <row r="147" spans="1:17" ht="12.75">
      <c r="A147" s="317"/>
      <c r="B147" s="180"/>
      <c r="C147" s="180"/>
      <c r="D147" s="180"/>
      <c r="E147" s="180"/>
      <c r="F147" s="180"/>
      <c r="G147" s="180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317"/>
      <c r="B148" s="180"/>
      <c r="C148" s="180"/>
      <c r="D148" s="180"/>
      <c r="E148" s="180"/>
      <c r="F148" s="180"/>
      <c r="G148" s="180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24.75" customHeight="1">
      <c r="A149" s="321" t="s">
        <v>352</v>
      </c>
      <c r="B149" s="305"/>
      <c r="C149" s="305"/>
      <c r="D149" s="306"/>
      <c r="E149" s="306"/>
      <c r="F149" s="307"/>
      <c r="G149" s="306"/>
      <c r="H149" s="21"/>
      <c r="I149" s="21"/>
      <c r="J149" s="21"/>
      <c r="K149" s="326">
        <f>K138</f>
        <v>-0.6152499999999999</v>
      </c>
      <c r="L149" s="306" t="s">
        <v>350</v>
      </c>
      <c r="M149" s="21"/>
      <c r="N149" s="21"/>
      <c r="O149" s="21"/>
      <c r="P149" s="326">
        <f>P138</f>
        <v>-10.977999999999993</v>
      </c>
      <c r="Q149" s="329" t="s">
        <v>350</v>
      </c>
    </row>
    <row r="150" spans="1:17" ht="15">
      <c r="A150" s="322"/>
      <c r="B150" s="308"/>
      <c r="C150" s="308"/>
      <c r="D150" s="304"/>
      <c r="E150" s="304"/>
      <c r="F150" s="309"/>
      <c r="G150" s="304"/>
      <c r="H150" s="21"/>
      <c r="I150" s="21"/>
      <c r="J150" s="21"/>
      <c r="K150" s="327"/>
      <c r="L150" s="304"/>
      <c r="M150" s="21"/>
      <c r="N150" s="21"/>
      <c r="O150" s="21"/>
      <c r="P150" s="327"/>
      <c r="Q150" s="330"/>
    </row>
    <row r="151" spans="1:17" ht="22.5" customHeight="1">
      <c r="A151" s="323" t="s">
        <v>351</v>
      </c>
      <c r="B151" s="310"/>
      <c r="C151" s="53"/>
      <c r="D151" s="304"/>
      <c r="E151" s="304"/>
      <c r="F151" s="311"/>
      <c r="G151" s="306"/>
      <c r="H151" s="21"/>
      <c r="I151" s="21"/>
      <c r="J151" s="21"/>
      <c r="K151" s="327">
        <f>-'STEPPED UP GENCO'!K47</f>
        <v>0.0403678944</v>
      </c>
      <c r="L151" s="306" t="s">
        <v>350</v>
      </c>
      <c r="M151" s="21"/>
      <c r="N151" s="21"/>
      <c r="O151" s="21"/>
      <c r="P151" s="327">
        <f>-'STEPPED UP GENCO'!P47</f>
        <v>-3.4127690724</v>
      </c>
      <c r="Q151" s="329" t="s">
        <v>350</v>
      </c>
    </row>
    <row r="152" spans="1:17" ht="12.75">
      <c r="A152" s="31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1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20.25">
      <c r="A155" s="318"/>
      <c r="B155" s="21"/>
      <c r="C155" s="21"/>
      <c r="D155" s="21"/>
      <c r="E155" s="21"/>
      <c r="F155" s="21"/>
      <c r="G155" s="21"/>
      <c r="H155" s="305"/>
      <c r="I155" s="305"/>
      <c r="J155" s="324" t="s">
        <v>353</v>
      </c>
      <c r="K155" s="544">
        <f>SUM(K149:K154)</f>
        <v>-0.5748821055999999</v>
      </c>
      <c r="L155" s="305" t="s">
        <v>350</v>
      </c>
      <c r="M155" s="180"/>
      <c r="N155" s="21"/>
      <c r="O155" s="21"/>
      <c r="P155" s="544">
        <f>SUM(P149:P154)</f>
        <v>-14.390769072399992</v>
      </c>
      <c r="Q155" s="545" t="s">
        <v>350</v>
      </c>
    </row>
    <row r="156" spans="1:17" ht="13.5" thickBot="1">
      <c r="A156" s="319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215"/>
    </row>
  </sheetData>
  <sheetProtection/>
  <printOptions horizontalCentered="1"/>
  <pageMargins left="0.39" right="0.25" top="0.36" bottom="0.54" header="0.38" footer="0.5"/>
  <pageSetup horizontalDpi="300" verticalDpi="300" orientation="landscape" scale="63" r:id="rId1"/>
  <rowBreaks count="2" manualBreakCount="2">
    <brk id="51" max="21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view="pageBreakPreview" zoomScale="60" zoomScaleNormal="85" zoomScalePageLayoutView="0" workbookViewId="0" topLeftCell="A1">
      <pane xSplit="6" ySplit="6" topLeftCell="G13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105" sqref="E10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5.00390625" style="0" customWidth="1"/>
  </cols>
  <sheetData>
    <row r="1" ht="26.25">
      <c r="A1" s="1" t="s">
        <v>257</v>
      </c>
    </row>
    <row r="2" spans="1:18" ht="15">
      <c r="A2" s="2" t="s">
        <v>258</v>
      </c>
      <c r="K2" s="58"/>
      <c r="Q2" s="353" t="str">
        <f>NDPL!$Q$1</f>
        <v>JUNE 2010</v>
      </c>
      <c r="R2" s="353"/>
    </row>
    <row r="3" ht="23.25">
      <c r="A3" s="3" t="s">
        <v>92</v>
      </c>
    </row>
    <row r="4" spans="1:16" ht="18.75" thickBot="1">
      <c r="A4" s="122" t="s">
        <v>266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01/07/10</v>
      </c>
      <c r="H5" s="41" t="str">
        <f>NDPL!H5</f>
        <v>INTIAL READING 01/06/10</v>
      </c>
      <c r="I5" s="41" t="s">
        <v>4</v>
      </c>
      <c r="J5" s="41" t="s">
        <v>5</v>
      </c>
      <c r="K5" s="41" t="s">
        <v>6</v>
      </c>
      <c r="L5" s="43" t="str">
        <f>NDPL!G5</f>
        <v>FINAL READING 01/07/10</v>
      </c>
      <c r="M5" s="41" t="str">
        <f>NDPL!H5</f>
        <v>INTIAL READING 01/06/10</v>
      </c>
      <c r="N5" s="41" t="s">
        <v>4</v>
      </c>
      <c r="O5" s="41" t="s">
        <v>5</v>
      </c>
      <c r="P5" s="41" t="s">
        <v>6</v>
      </c>
      <c r="Q5" s="42" t="s">
        <v>330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54"/>
      <c r="B7" s="555" t="s">
        <v>150</v>
      </c>
      <c r="C7" s="53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208"/>
    </row>
    <row r="8" spans="1:17" ht="15.75" customHeight="1">
      <c r="A8" s="556">
        <v>1</v>
      </c>
      <c r="B8" s="557" t="s">
        <v>93</v>
      </c>
      <c r="C8" s="562">
        <v>4865098</v>
      </c>
      <c r="D8" s="48" t="s">
        <v>14</v>
      </c>
      <c r="E8" s="49" t="s">
        <v>368</v>
      </c>
      <c r="F8" s="571">
        <v>100</v>
      </c>
      <c r="G8" s="591">
        <v>999998</v>
      </c>
      <c r="H8" s="413">
        <v>999998</v>
      </c>
      <c r="I8" s="592">
        <f>G8-H8</f>
        <v>0</v>
      </c>
      <c r="J8" s="592">
        <f>$F8*I8</f>
        <v>0</v>
      </c>
      <c r="K8" s="592">
        <f aca="true" t="shared" si="0" ref="K8:K48">J8/1000000</f>
        <v>0</v>
      </c>
      <c r="L8" s="593">
        <v>37954</v>
      </c>
      <c r="M8" s="592">
        <v>37954</v>
      </c>
      <c r="N8" s="592">
        <f>L8-M8</f>
        <v>0</v>
      </c>
      <c r="O8" s="592">
        <f>$F8*N8</f>
        <v>0</v>
      </c>
      <c r="P8" s="592">
        <f aca="true" t="shared" si="1" ref="P8:P48">O8/1000000</f>
        <v>0</v>
      </c>
      <c r="Q8" s="209"/>
    </row>
    <row r="9" spans="1:17" ht="15.75" customHeight="1">
      <c r="A9" s="556">
        <v>2</v>
      </c>
      <c r="B9" s="557" t="s">
        <v>94</v>
      </c>
      <c r="C9" s="562">
        <v>4865161</v>
      </c>
      <c r="D9" s="48" t="s">
        <v>14</v>
      </c>
      <c r="E9" s="49" t="s">
        <v>368</v>
      </c>
      <c r="F9" s="571">
        <v>100</v>
      </c>
      <c r="G9" s="591">
        <v>999327</v>
      </c>
      <c r="H9" s="413">
        <v>999665</v>
      </c>
      <c r="I9" s="592">
        <f aca="true" t="shared" si="2" ref="I9:I14">G9-H9</f>
        <v>-338</v>
      </c>
      <c r="J9" s="592">
        <f aca="true" t="shared" si="3" ref="J9:J48">$F9*I9</f>
        <v>-33800</v>
      </c>
      <c r="K9" s="592">
        <f t="shared" si="0"/>
        <v>-0.0338</v>
      </c>
      <c r="L9" s="593">
        <v>64163</v>
      </c>
      <c r="M9" s="592">
        <v>69797</v>
      </c>
      <c r="N9" s="592">
        <f aca="true" t="shared" si="4" ref="N9:N14">L9-M9</f>
        <v>-5634</v>
      </c>
      <c r="O9" s="592">
        <f aca="true" t="shared" si="5" ref="O9:O48">$F9*N9</f>
        <v>-563400</v>
      </c>
      <c r="P9" s="592">
        <f t="shared" si="1"/>
        <v>-0.5634</v>
      </c>
      <c r="Q9" s="209"/>
    </row>
    <row r="10" spans="1:17" ht="15.75" customHeight="1">
      <c r="A10" s="556">
        <v>3</v>
      </c>
      <c r="B10" s="557" t="s">
        <v>95</v>
      </c>
      <c r="C10" s="562">
        <v>4865099</v>
      </c>
      <c r="D10" s="48" t="s">
        <v>14</v>
      </c>
      <c r="E10" s="49" t="s">
        <v>368</v>
      </c>
      <c r="F10" s="571">
        <v>100</v>
      </c>
      <c r="G10" s="591">
        <v>186</v>
      </c>
      <c r="H10" s="592">
        <v>78</v>
      </c>
      <c r="I10" s="592">
        <f t="shared" si="2"/>
        <v>108</v>
      </c>
      <c r="J10" s="592">
        <f t="shared" si="3"/>
        <v>10800</v>
      </c>
      <c r="K10" s="592">
        <f t="shared" si="0"/>
        <v>0.0108</v>
      </c>
      <c r="L10" s="593">
        <v>992565</v>
      </c>
      <c r="M10" s="592">
        <v>991735</v>
      </c>
      <c r="N10" s="592">
        <f t="shared" si="4"/>
        <v>830</v>
      </c>
      <c r="O10" s="592">
        <f t="shared" si="5"/>
        <v>83000</v>
      </c>
      <c r="P10" s="592">
        <f t="shared" si="1"/>
        <v>0.083</v>
      </c>
      <c r="Q10" s="209"/>
    </row>
    <row r="11" spans="1:17" ht="15.75" customHeight="1">
      <c r="A11" s="556">
        <v>4</v>
      </c>
      <c r="B11" s="557" t="s">
        <v>96</v>
      </c>
      <c r="C11" s="562">
        <v>4865162</v>
      </c>
      <c r="D11" s="48" t="s">
        <v>14</v>
      </c>
      <c r="E11" s="49" t="s">
        <v>368</v>
      </c>
      <c r="F11" s="571">
        <v>100</v>
      </c>
      <c r="G11" s="591">
        <v>7711</v>
      </c>
      <c r="H11" s="592">
        <v>2037</v>
      </c>
      <c r="I11" s="592">
        <f t="shared" si="2"/>
        <v>5674</v>
      </c>
      <c r="J11" s="592">
        <f t="shared" si="3"/>
        <v>567400</v>
      </c>
      <c r="K11" s="592">
        <f t="shared" si="0"/>
        <v>0.5674</v>
      </c>
      <c r="L11" s="593">
        <v>17037</v>
      </c>
      <c r="M11" s="592">
        <v>12332</v>
      </c>
      <c r="N11" s="592">
        <f t="shared" si="4"/>
        <v>4705</v>
      </c>
      <c r="O11" s="592">
        <f t="shared" si="5"/>
        <v>470500</v>
      </c>
      <c r="P11" s="592">
        <f t="shared" si="1"/>
        <v>0.4705</v>
      </c>
      <c r="Q11" s="209"/>
    </row>
    <row r="12" spans="1:17" ht="15.75" customHeight="1">
      <c r="A12" s="556">
        <v>5</v>
      </c>
      <c r="B12" s="557" t="s">
        <v>97</v>
      </c>
      <c r="C12" s="562">
        <v>4865100</v>
      </c>
      <c r="D12" s="48" t="s">
        <v>14</v>
      </c>
      <c r="E12" s="49" t="s">
        <v>368</v>
      </c>
      <c r="F12" s="571">
        <v>100</v>
      </c>
      <c r="G12" s="591">
        <v>1000522</v>
      </c>
      <c r="H12" s="592">
        <v>999996</v>
      </c>
      <c r="I12" s="592">
        <f t="shared" si="2"/>
        <v>526</v>
      </c>
      <c r="J12" s="592">
        <f t="shared" si="3"/>
        <v>52600</v>
      </c>
      <c r="K12" s="592">
        <f t="shared" si="0"/>
        <v>0.0526</v>
      </c>
      <c r="L12" s="593">
        <v>996491</v>
      </c>
      <c r="M12" s="413">
        <v>996510</v>
      </c>
      <c r="N12" s="592">
        <f t="shared" si="4"/>
        <v>-19</v>
      </c>
      <c r="O12" s="592">
        <f t="shared" si="5"/>
        <v>-1900</v>
      </c>
      <c r="P12" s="592">
        <f t="shared" si="1"/>
        <v>-0.0019</v>
      </c>
      <c r="Q12" s="209" t="s">
        <v>332</v>
      </c>
    </row>
    <row r="13" spans="1:17" ht="15.75" customHeight="1">
      <c r="A13" s="556">
        <v>6</v>
      </c>
      <c r="B13" s="557" t="s">
        <v>98</v>
      </c>
      <c r="C13" s="562">
        <v>4865101</v>
      </c>
      <c r="D13" s="48" t="s">
        <v>14</v>
      </c>
      <c r="E13" s="49" t="s">
        <v>368</v>
      </c>
      <c r="F13" s="571">
        <v>100</v>
      </c>
      <c r="G13" s="591">
        <v>1001091</v>
      </c>
      <c r="H13" s="413">
        <v>999732</v>
      </c>
      <c r="I13" s="592">
        <f t="shared" si="2"/>
        <v>1359</v>
      </c>
      <c r="J13" s="592">
        <f t="shared" si="3"/>
        <v>135900</v>
      </c>
      <c r="K13" s="592">
        <f t="shared" si="0"/>
        <v>0.1359</v>
      </c>
      <c r="L13" s="593">
        <v>57720</v>
      </c>
      <c r="M13" s="413">
        <v>57798</v>
      </c>
      <c r="N13" s="592">
        <f t="shared" si="4"/>
        <v>-78</v>
      </c>
      <c r="O13" s="592">
        <f t="shared" si="5"/>
        <v>-7800</v>
      </c>
      <c r="P13" s="592">
        <f t="shared" si="1"/>
        <v>-0.0078</v>
      </c>
      <c r="Q13" s="209" t="s">
        <v>332</v>
      </c>
    </row>
    <row r="14" spans="1:17" ht="15.75" customHeight="1">
      <c r="A14" s="556">
        <v>7</v>
      </c>
      <c r="B14" s="557" t="s">
        <v>99</v>
      </c>
      <c r="C14" s="562">
        <v>4865102</v>
      </c>
      <c r="D14" s="48" t="s">
        <v>14</v>
      </c>
      <c r="E14" s="49" t="s">
        <v>368</v>
      </c>
      <c r="F14" s="571">
        <v>100</v>
      </c>
      <c r="G14" s="591">
        <v>999760</v>
      </c>
      <c r="H14" s="413">
        <v>999880</v>
      </c>
      <c r="I14" s="592">
        <f t="shared" si="2"/>
        <v>-120</v>
      </c>
      <c r="J14" s="592">
        <f t="shared" si="3"/>
        <v>-12000</v>
      </c>
      <c r="K14" s="592">
        <f t="shared" si="0"/>
        <v>-0.012</v>
      </c>
      <c r="L14" s="593">
        <v>48149</v>
      </c>
      <c r="M14" s="413">
        <v>51416</v>
      </c>
      <c r="N14" s="592">
        <f t="shared" si="4"/>
        <v>-3267</v>
      </c>
      <c r="O14" s="592">
        <f t="shared" si="5"/>
        <v>-326700</v>
      </c>
      <c r="P14" s="592">
        <f t="shared" si="1"/>
        <v>-0.3267</v>
      </c>
      <c r="Q14" s="209"/>
    </row>
    <row r="15" spans="1:17" ht="15.75" customHeight="1">
      <c r="A15" s="556"/>
      <c r="B15" s="559" t="s">
        <v>12</v>
      </c>
      <c r="C15" s="562"/>
      <c r="D15" s="48"/>
      <c r="E15" s="48"/>
      <c r="F15" s="571"/>
      <c r="G15" s="591"/>
      <c r="H15" s="413"/>
      <c r="I15" s="592"/>
      <c r="J15" s="592"/>
      <c r="K15" s="592"/>
      <c r="L15" s="593"/>
      <c r="M15" s="592"/>
      <c r="N15" s="592"/>
      <c r="O15" s="592"/>
      <c r="P15" s="592"/>
      <c r="Q15" s="209"/>
    </row>
    <row r="16" spans="1:17" ht="15.75" customHeight="1">
      <c r="A16" s="556">
        <v>8</v>
      </c>
      <c r="B16" s="557" t="s">
        <v>100</v>
      </c>
      <c r="C16" s="562">
        <v>4864831</v>
      </c>
      <c r="D16" s="48" t="s">
        <v>14</v>
      </c>
      <c r="E16" s="49" t="s">
        <v>368</v>
      </c>
      <c r="F16" s="571">
        <v>1000</v>
      </c>
      <c r="G16" s="591">
        <v>999942</v>
      </c>
      <c r="H16" s="413">
        <v>999945</v>
      </c>
      <c r="I16" s="592">
        <f aca="true" t="shared" si="6" ref="I16:I48">G16-H16</f>
        <v>-3</v>
      </c>
      <c r="J16" s="592">
        <f t="shared" si="3"/>
        <v>-3000</v>
      </c>
      <c r="K16" s="592">
        <f t="shared" si="0"/>
        <v>-0.003</v>
      </c>
      <c r="L16" s="593">
        <v>2529</v>
      </c>
      <c r="M16" s="413">
        <v>2763</v>
      </c>
      <c r="N16" s="592">
        <f aca="true" t="shared" si="7" ref="N16:N48">L16-M16</f>
        <v>-234</v>
      </c>
      <c r="O16" s="592">
        <f t="shared" si="5"/>
        <v>-234000</v>
      </c>
      <c r="P16" s="592">
        <f t="shared" si="1"/>
        <v>-0.234</v>
      </c>
      <c r="Q16" s="209"/>
    </row>
    <row r="17" spans="1:17" ht="15.75" customHeight="1">
      <c r="A17" s="556">
        <v>9</v>
      </c>
      <c r="B17" s="557" t="s">
        <v>132</v>
      </c>
      <c r="C17" s="562">
        <v>4864832</v>
      </c>
      <c r="D17" s="48" t="s">
        <v>14</v>
      </c>
      <c r="E17" s="49" t="s">
        <v>368</v>
      </c>
      <c r="F17" s="571">
        <v>1000</v>
      </c>
      <c r="G17" s="591">
        <v>81</v>
      </c>
      <c r="H17" s="413">
        <v>81</v>
      </c>
      <c r="I17" s="592">
        <f t="shared" si="6"/>
        <v>0</v>
      </c>
      <c r="J17" s="592">
        <f t="shared" si="3"/>
        <v>0</v>
      </c>
      <c r="K17" s="592">
        <f t="shared" si="0"/>
        <v>0</v>
      </c>
      <c r="L17" s="593">
        <v>1174</v>
      </c>
      <c r="M17" s="413">
        <v>1546</v>
      </c>
      <c r="N17" s="592">
        <f t="shared" si="7"/>
        <v>-372</v>
      </c>
      <c r="O17" s="592">
        <f t="shared" si="5"/>
        <v>-372000</v>
      </c>
      <c r="P17" s="592">
        <f t="shared" si="1"/>
        <v>-0.372</v>
      </c>
      <c r="Q17" s="209"/>
    </row>
    <row r="18" spans="1:17" ht="15.75" customHeight="1">
      <c r="A18" s="556">
        <v>10</v>
      </c>
      <c r="B18" s="557" t="s">
        <v>101</v>
      </c>
      <c r="C18" s="562">
        <v>4864833</v>
      </c>
      <c r="D18" s="48" t="s">
        <v>14</v>
      </c>
      <c r="E18" s="49" t="s">
        <v>368</v>
      </c>
      <c r="F18" s="571">
        <v>1000</v>
      </c>
      <c r="G18" s="591">
        <v>237</v>
      </c>
      <c r="H18" s="413">
        <v>229</v>
      </c>
      <c r="I18" s="592">
        <f t="shared" si="6"/>
        <v>8</v>
      </c>
      <c r="J18" s="592">
        <f t="shared" si="3"/>
        <v>8000</v>
      </c>
      <c r="K18" s="592">
        <f t="shared" si="0"/>
        <v>0.008</v>
      </c>
      <c r="L18" s="593">
        <v>2468</v>
      </c>
      <c r="M18" s="413">
        <v>1950</v>
      </c>
      <c r="N18" s="592">
        <f t="shared" si="7"/>
        <v>518</v>
      </c>
      <c r="O18" s="592">
        <f t="shared" si="5"/>
        <v>518000</v>
      </c>
      <c r="P18" s="592">
        <f t="shared" si="1"/>
        <v>0.518</v>
      </c>
      <c r="Q18" s="209"/>
    </row>
    <row r="19" spans="1:17" ht="15.75" customHeight="1">
      <c r="A19" s="556">
        <v>11</v>
      </c>
      <c r="B19" s="557" t="s">
        <v>102</v>
      </c>
      <c r="C19" s="562">
        <v>4864834</v>
      </c>
      <c r="D19" s="48" t="s">
        <v>14</v>
      </c>
      <c r="E19" s="49" t="s">
        <v>368</v>
      </c>
      <c r="F19" s="571">
        <v>1000</v>
      </c>
      <c r="G19" s="591">
        <v>220</v>
      </c>
      <c r="H19" s="413">
        <v>220</v>
      </c>
      <c r="I19" s="592">
        <f t="shared" si="6"/>
        <v>0</v>
      </c>
      <c r="J19" s="592">
        <f t="shared" si="3"/>
        <v>0</v>
      </c>
      <c r="K19" s="592">
        <f t="shared" si="0"/>
        <v>0</v>
      </c>
      <c r="L19" s="593">
        <v>1272</v>
      </c>
      <c r="M19" s="413">
        <v>1297</v>
      </c>
      <c r="N19" s="592">
        <f t="shared" si="7"/>
        <v>-25</v>
      </c>
      <c r="O19" s="592">
        <f t="shared" si="5"/>
        <v>-25000</v>
      </c>
      <c r="P19" s="592">
        <f t="shared" si="1"/>
        <v>-0.025</v>
      </c>
      <c r="Q19" s="209"/>
    </row>
    <row r="20" spans="1:17" ht="15.75" customHeight="1">
      <c r="A20" s="556">
        <v>12</v>
      </c>
      <c r="B20" s="492" t="s">
        <v>103</v>
      </c>
      <c r="C20" s="562">
        <v>4864835</v>
      </c>
      <c r="D20" s="52" t="s">
        <v>14</v>
      </c>
      <c r="E20" s="49" t="s">
        <v>368</v>
      </c>
      <c r="F20" s="571">
        <v>1000</v>
      </c>
      <c r="G20" s="591">
        <v>290</v>
      </c>
      <c r="H20" s="413">
        <v>290</v>
      </c>
      <c r="I20" s="592">
        <f t="shared" si="6"/>
        <v>0</v>
      </c>
      <c r="J20" s="592">
        <f t="shared" si="3"/>
        <v>0</v>
      </c>
      <c r="K20" s="592">
        <f t="shared" si="0"/>
        <v>0</v>
      </c>
      <c r="L20" s="593">
        <v>998663</v>
      </c>
      <c r="M20" s="413">
        <v>999205</v>
      </c>
      <c r="N20" s="592">
        <f t="shared" si="7"/>
        <v>-542</v>
      </c>
      <c r="O20" s="592">
        <f t="shared" si="5"/>
        <v>-542000</v>
      </c>
      <c r="P20" s="592">
        <f t="shared" si="1"/>
        <v>-0.542</v>
      </c>
      <c r="Q20" s="209"/>
    </row>
    <row r="21" spans="1:17" ht="15.75" customHeight="1">
      <c r="A21" s="556">
        <v>13</v>
      </c>
      <c r="B21" s="557" t="s">
        <v>104</v>
      </c>
      <c r="C21" s="562">
        <v>4864836</v>
      </c>
      <c r="D21" s="48" t="s">
        <v>14</v>
      </c>
      <c r="E21" s="49" t="s">
        <v>368</v>
      </c>
      <c r="F21" s="571">
        <v>1000</v>
      </c>
      <c r="G21" s="591">
        <v>30</v>
      </c>
      <c r="H21" s="413">
        <v>30</v>
      </c>
      <c r="I21" s="592">
        <f t="shared" si="6"/>
        <v>0</v>
      </c>
      <c r="J21" s="592">
        <f t="shared" si="3"/>
        <v>0</v>
      </c>
      <c r="K21" s="592">
        <f t="shared" si="0"/>
        <v>0</v>
      </c>
      <c r="L21" s="593">
        <v>12509</v>
      </c>
      <c r="M21" s="413">
        <v>11712</v>
      </c>
      <c r="N21" s="592">
        <f t="shared" si="7"/>
        <v>797</v>
      </c>
      <c r="O21" s="592">
        <f t="shared" si="5"/>
        <v>797000</v>
      </c>
      <c r="P21" s="592">
        <f t="shared" si="1"/>
        <v>0.797</v>
      </c>
      <c r="Q21" s="209"/>
    </row>
    <row r="22" spans="1:17" ht="15.75" customHeight="1">
      <c r="A22" s="556">
        <v>14</v>
      </c>
      <c r="B22" s="557" t="s">
        <v>105</v>
      </c>
      <c r="C22" s="562">
        <v>4864837</v>
      </c>
      <c r="D22" s="48" t="s">
        <v>14</v>
      </c>
      <c r="E22" s="49" t="s">
        <v>368</v>
      </c>
      <c r="F22" s="571">
        <v>1000</v>
      </c>
      <c r="G22" s="591">
        <v>111</v>
      </c>
      <c r="H22" s="413">
        <v>111</v>
      </c>
      <c r="I22" s="592">
        <f t="shared" si="6"/>
        <v>0</v>
      </c>
      <c r="J22" s="592">
        <f t="shared" si="3"/>
        <v>0</v>
      </c>
      <c r="K22" s="592">
        <f t="shared" si="0"/>
        <v>0</v>
      </c>
      <c r="L22" s="593">
        <v>29764</v>
      </c>
      <c r="M22" s="413">
        <v>28497</v>
      </c>
      <c r="N22" s="592">
        <f t="shared" si="7"/>
        <v>1267</v>
      </c>
      <c r="O22" s="592">
        <f t="shared" si="5"/>
        <v>1267000</v>
      </c>
      <c r="P22" s="413">
        <f t="shared" si="1"/>
        <v>1.267</v>
      </c>
      <c r="Q22" s="209"/>
    </row>
    <row r="23" spans="1:17" ht="15.75" customHeight="1">
      <c r="A23" s="556">
        <v>15</v>
      </c>
      <c r="B23" s="557" t="s">
        <v>106</v>
      </c>
      <c r="C23" s="562">
        <v>4864838</v>
      </c>
      <c r="D23" s="48" t="s">
        <v>14</v>
      </c>
      <c r="E23" s="49" t="s">
        <v>368</v>
      </c>
      <c r="F23" s="571">
        <v>1000</v>
      </c>
      <c r="G23" s="591">
        <v>263</v>
      </c>
      <c r="H23" s="413">
        <v>263</v>
      </c>
      <c r="I23" s="592">
        <f t="shared" si="6"/>
        <v>0</v>
      </c>
      <c r="J23" s="592">
        <f t="shared" si="3"/>
        <v>0</v>
      </c>
      <c r="K23" s="592">
        <f t="shared" si="0"/>
        <v>0</v>
      </c>
      <c r="L23" s="593">
        <v>3817</v>
      </c>
      <c r="M23" s="413">
        <v>3822</v>
      </c>
      <c r="N23" s="592">
        <f t="shared" si="7"/>
        <v>-5</v>
      </c>
      <c r="O23" s="592">
        <f t="shared" si="5"/>
        <v>-5000</v>
      </c>
      <c r="P23" s="592">
        <f t="shared" si="1"/>
        <v>-0.005</v>
      </c>
      <c r="Q23" s="209"/>
    </row>
    <row r="24" spans="1:17" ht="15.75" customHeight="1">
      <c r="A24" s="556">
        <v>16</v>
      </c>
      <c r="B24" s="557" t="s">
        <v>130</v>
      </c>
      <c r="C24" s="562">
        <v>4864839</v>
      </c>
      <c r="D24" s="48" t="s">
        <v>14</v>
      </c>
      <c r="E24" s="49" t="s">
        <v>368</v>
      </c>
      <c r="F24" s="571">
        <v>1000</v>
      </c>
      <c r="G24" s="591">
        <v>273</v>
      </c>
      <c r="H24" s="413">
        <v>273</v>
      </c>
      <c r="I24" s="592">
        <f t="shared" si="6"/>
        <v>0</v>
      </c>
      <c r="J24" s="592">
        <f t="shared" si="3"/>
        <v>0</v>
      </c>
      <c r="K24" s="592">
        <f t="shared" si="0"/>
        <v>0</v>
      </c>
      <c r="L24" s="593">
        <v>3939</v>
      </c>
      <c r="M24" s="413">
        <v>3594</v>
      </c>
      <c r="N24" s="592">
        <f t="shared" si="7"/>
        <v>345</v>
      </c>
      <c r="O24" s="592">
        <f t="shared" si="5"/>
        <v>345000</v>
      </c>
      <c r="P24" s="592">
        <f t="shared" si="1"/>
        <v>0.345</v>
      </c>
      <c r="Q24" s="209"/>
    </row>
    <row r="25" spans="1:17" ht="15.75" customHeight="1">
      <c r="A25" s="556">
        <v>17</v>
      </c>
      <c r="B25" s="557" t="s">
        <v>133</v>
      </c>
      <c r="C25" s="562">
        <v>4864786</v>
      </c>
      <c r="D25" s="48" t="s">
        <v>14</v>
      </c>
      <c r="E25" s="49" t="s">
        <v>368</v>
      </c>
      <c r="F25" s="571">
        <v>100</v>
      </c>
      <c r="G25" s="591">
        <v>26327</v>
      </c>
      <c r="H25" s="413">
        <v>26043</v>
      </c>
      <c r="I25" s="592">
        <f t="shared" si="6"/>
        <v>284</v>
      </c>
      <c r="J25" s="592">
        <f t="shared" si="3"/>
        <v>28400</v>
      </c>
      <c r="K25" s="592">
        <f t="shared" si="0"/>
        <v>0.0284</v>
      </c>
      <c r="L25" s="593">
        <v>398</v>
      </c>
      <c r="M25" s="413">
        <v>323</v>
      </c>
      <c r="N25" s="592">
        <f t="shared" si="7"/>
        <v>75</v>
      </c>
      <c r="O25" s="592">
        <f t="shared" si="5"/>
        <v>7500</v>
      </c>
      <c r="P25" s="592">
        <f t="shared" si="1"/>
        <v>0.0075</v>
      </c>
      <c r="Q25" s="209"/>
    </row>
    <row r="26" spans="1:17" ht="15.75" customHeight="1">
      <c r="A26" s="556">
        <v>18</v>
      </c>
      <c r="B26" s="557" t="s">
        <v>131</v>
      </c>
      <c r="C26" s="562">
        <v>4864883</v>
      </c>
      <c r="D26" s="48" t="s">
        <v>14</v>
      </c>
      <c r="E26" s="49" t="s">
        <v>368</v>
      </c>
      <c r="F26" s="571">
        <v>1000</v>
      </c>
      <c r="G26" s="591">
        <v>998976</v>
      </c>
      <c r="H26" s="413">
        <v>998987</v>
      </c>
      <c r="I26" s="592">
        <f t="shared" si="6"/>
        <v>-11</v>
      </c>
      <c r="J26" s="592">
        <f t="shared" si="3"/>
        <v>-11000</v>
      </c>
      <c r="K26" s="592">
        <f t="shared" si="0"/>
        <v>-0.011</v>
      </c>
      <c r="L26" s="593">
        <v>3543</v>
      </c>
      <c r="M26" s="413">
        <v>3595</v>
      </c>
      <c r="N26" s="592">
        <f t="shared" si="7"/>
        <v>-52</v>
      </c>
      <c r="O26" s="592">
        <f t="shared" si="5"/>
        <v>-52000</v>
      </c>
      <c r="P26" s="592">
        <f t="shared" si="1"/>
        <v>-0.052</v>
      </c>
      <c r="Q26" s="209"/>
    </row>
    <row r="27" spans="1:17" ht="15.75" customHeight="1">
      <c r="A27" s="556"/>
      <c r="B27" s="559" t="s">
        <v>107</v>
      </c>
      <c r="C27" s="562"/>
      <c r="D27" s="48"/>
      <c r="E27" s="48"/>
      <c r="F27" s="571"/>
      <c r="G27" s="145"/>
      <c r="H27" s="23"/>
      <c r="I27" s="23"/>
      <c r="J27" s="23"/>
      <c r="K27" s="279">
        <f>SUM(K16:K26)</f>
        <v>0.0224</v>
      </c>
      <c r="L27" s="114"/>
      <c r="M27" s="23"/>
      <c r="N27" s="23"/>
      <c r="O27" s="23"/>
      <c r="P27" s="279">
        <f>SUM(P16:P26)</f>
        <v>1.7045</v>
      </c>
      <c r="Q27" s="209"/>
    </row>
    <row r="28" spans="1:17" ht="15.75" customHeight="1">
      <c r="A28" s="556">
        <v>19</v>
      </c>
      <c r="B28" s="557" t="s">
        <v>108</v>
      </c>
      <c r="C28" s="562">
        <v>4865041</v>
      </c>
      <c r="D28" s="48" t="s">
        <v>14</v>
      </c>
      <c r="E28" s="49" t="s">
        <v>368</v>
      </c>
      <c r="F28" s="571">
        <v>1100</v>
      </c>
      <c r="G28" s="591">
        <v>999998</v>
      </c>
      <c r="H28" s="413">
        <v>999998</v>
      </c>
      <c r="I28" s="592">
        <f t="shared" si="6"/>
        <v>0</v>
      </c>
      <c r="J28" s="592">
        <f t="shared" si="3"/>
        <v>0</v>
      </c>
      <c r="K28" s="592">
        <f t="shared" si="0"/>
        <v>0</v>
      </c>
      <c r="L28" s="593">
        <v>904302</v>
      </c>
      <c r="M28" s="413">
        <v>907390</v>
      </c>
      <c r="N28" s="592">
        <f t="shared" si="7"/>
        <v>-3088</v>
      </c>
      <c r="O28" s="592">
        <f t="shared" si="5"/>
        <v>-3396800</v>
      </c>
      <c r="P28" s="592">
        <f t="shared" si="1"/>
        <v>-3.3968</v>
      </c>
      <c r="Q28" s="209"/>
    </row>
    <row r="29" spans="1:17" ht="15.75" customHeight="1">
      <c r="A29" s="556">
        <v>20</v>
      </c>
      <c r="B29" s="557" t="s">
        <v>109</v>
      </c>
      <c r="C29" s="562">
        <v>4865042</v>
      </c>
      <c r="D29" s="48" t="s">
        <v>14</v>
      </c>
      <c r="E29" s="49" t="s">
        <v>368</v>
      </c>
      <c r="F29" s="571">
        <v>1100</v>
      </c>
      <c r="G29" s="591">
        <v>999999</v>
      </c>
      <c r="H29" s="413">
        <v>999999</v>
      </c>
      <c r="I29" s="592">
        <f t="shared" si="6"/>
        <v>0</v>
      </c>
      <c r="J29" s="592">
        <f t="shared" si="3"/>
        <v>0</v>
      </c>
      <c r="K29" s="592">
        <f t="shared" si="0"/>
        <v>0</v>
      </c>
      <c r="L29" s="593">
        <v>925829</v>
      </c>
      <c r="M29" s="413">
        <v>928162</v>
      </c>
      <c r="N29" s="592">
        <f t="shared" si="7"/>
        <v>-2333</v>
      </c>
      <c r="O29" s="592">
        <f t="shared" si="5"/>
        <v>-2566300</v>
      </c>
      <c r="P29" s="592">
        <f t="shared" si="1"/>
        <v>-2.5663</v>
      </c>
      <c r="Q29" s="209"/>
    </row>
    <row r="30" spans="1:17" ht="15.75" customHeight="1">
      <c r="A30" s="556"/>
      <c r="B30" s="559" t="s">
        <v>36</v>
      </c>
      <c r="C30" s="562"/>
      <c r="D30" s="48"/>
      <c r="E30" s="48"/>
      <c r="F30" s="571"/>
      <c r="G30" s="591"/>
      <c r="H30" s="592"/>
      <c r="I30" s="592"/>
      <c r="J30" s="592"/>
      <c r="K30" s="592"/>
      <c r="L30" s="593"/>
      <c r="M30" s="592"/>
      <c r="N30" s="592"/>
      <c r="O30" s="592"/>
      <c r="P30" s="592"/>
      <c r="Q30" s="209"/>
    </row>
    <row r="31" spans="1:17" ht="15.75" customHeight="1">
      <c r="A31" s="556">
        <v>21</v>
      </c>
      <c r="B31" s="557" t="s">
        <v>110</v>
      </c>
      <c r="C31" s="562">
        <v>4864910</v>
      </c>
      <c r="D31" s="48" t="s">
        <v>14</v>
      </c>
      <c r="E31" s="49" t="s">
        <v>368</v>
      </c>
      <c r="F31" s="571">
        <v>-1000</v>
      </c>
      <c r="G31" s="591">
        <v>970384</v>
      </c>
      <c r="H31" s="413">
        <v>970419</v>
      </c>
      <c r="I31" s="592">
        <f t="shared" si="6"/>
        <v>-35</v>
      </c>
      <c r="J31" s="592">
        <f t="shared" si="3"/>
        <v>35000</v>
      </c>
      <c r="K31" s="592">
        <f t="shared" si="0"/>
        <v>0.035</v>
      </c>
      <c r="L31" s="593">
        <v>982080</v>
      </c>
      <c r="M31" s="413">
        <v>983225</v>
      </c>
      <c r="N31" s="592">
        <f t="shared" si="7"/>
        <v>-1145</v>
      </c>
      <c r="O31" s="592">
        <f t="shared" si="5"/>
        <v>1145000</v>
      </c>
      <c r="P31" s="592">
        <f t="shared" si="1"/>
        <v>1.145</v>
      </c>
      <c r="Q31" s="209"/>
    </row>
    <row r="32" spans="1:17" ht="15.75" customHeight="1">
      <c r="A32" s="556">
        <v>22</v>
      </c>
      <c r="B32" s="557" t="s">
        <v>111</v>
      </c>
      <c r="C32" s="562">
        <v>4864911</v>
      </c>
      <c r="D32" s="48" t="s">
        <v>14</v>
      </c>
      <c r="E32" s="49" t="s">
        <v>368</v>
      </c>
      <c r="F32" s="571">
        <v>-1000</v>
      </c>
      <c r="G32" s="591">
        <v>992573</v>
      </c>
      <c r="H32" s="413">
        <v>992658</v>
      </c>
      <c r="I32" s="592">
        <f t="shared" si="6"/>
        <v>-85</v>
      </c>
      <c r="J32" s="592">
        <f t="shared" si="3"/>
        <v>85000</v>
      </c>
      <c r="K32" s="592">
        <f t="shared" si="0"/>
        <v>0.085</v>
      </c>
      <c r="L32" s="593">
        <v>989351</v>
      </c>
      <c r="M32" s="413">
        <v>990155</v>
      </c>
      <c r="N32" s="592">
        <f t="shared" si="7"/>
        <v>-804</v>
      </c>
      <c r="O32" s="592">
        <f t="shared" si="5"/>
        <v>804000</v>
      </c>
      <c r="P32" s="592">
        <f t="shared" si="1"/>
        <v>0.804</v>
      </c>
      <c r="Q32" s="209"/>
    </row>
    <row r="33" spans="1:17" ht="15.75" customHeight="1">
      <c r="A33" s="564">
        <v>23</v>
      </c>
      <c r="B33" s="619" t="s">
        <v>154</v>
      </c>
      <c r="C33" s="572">
        <v>4902571</v>
      </c>
      <c r="D33" s="14" t="s">
        <v>14</v>
      </c>
      <c r="E33" s="49" t="s">
        <v>368</v>
      </c>
      <c r="F33" s="572">
        <v>300</v>
      </c>
      <c r="G33" s="593">
        <v>999999</v>
      </c>
      <c r="H33" s="592">
        <v>999999</v>
      </c>
      <c r="I33" s="592">
        <f t="shared" si="6"/>
        <v>0</v>
      </c>
      <c r="J33" s="592">
        <f t="shared" si="3"/>
        <v>0</v>
      </c>
      <c r="K33" s="592">
        <f t="shared" si="0"/>
        <v>0</v>
      </c>
      <c r="L33" s="593">
        <v>999924</v>
      </c>
      <c r="M33" s="592">
        <v>999923</v>
      </c>
      <c r="N33" s="592">
        <f t="shared" si="7"/>
        <v>1</v>
      </c>
      <c r="O33" s="592">
        <f t="shared" si="5"/>
        <v>300</v>
      </c>
      <c r="P33" s="592">
        <f t="shared" si="1"/>
        <v>0.0003</v>
      </c>
      <c r="Q33" s="209"/>
    </row>
    <row r="34" spans="1:17" ht="15.75" customHeight="1">
      <c r="A34" s="556"/>
      <c r="B34" s="559" t="s">
        <v>30</v>
      </c>
      <c r="C34" s="562"/>
      <c r="D34" s="48"/>
      <c r="E34" s="48"/>
      <c r="F34" s="571"/>
      <c r="G34" s="591"/>
      <c r="H34" s="592"/>
      <c r="I34" s="592"/>
      <c r="J34" s="592"/>
      <c r="K34" s="592"/>
      <c r="L34" s="593"/>
      <c r="M34" s="592"/>
      <c r="N34" s="592"/>
      <c r="O34" s="592"/>
      <c r="P34" s="592"/>
      <c r="Q34" s="209"/>
    </row>
    <row r="35" spans="1:17" ht="15.75" customHeight="1">
      <c r="A35" s="556">
        <v>24</v>
      </c>
      <c r="B35" s="492" t="s">
        <v>53</v>
      </c>
      <c r="C35" s="562">
        <v>4864830</v>
      </c>
      <c r="D35" s="52" t="s">
        <v>14</v>
      </c>
      <c r="E35" s="49" t="s">
        <v>368</v>
      </c>
      <c r="F35" s="571">
        <v>1000</v>
      </c>
      <c r="G35" s="591">
        <v>110</v>
      </c>
      <c r="H35" s="592">
        <v>108</v>
      </c>
      <c r="I35" s="592">
        <f t="shared" si="6"/>
        <v>2</v>
      </c>
      <c r="J35" s="592">
        <f t="shared" si="3"/>
        <v>2000</v>
      </c>
      <c r="K35" s="592">
        <f t="shared" si="0"/>
        <v>0.002</v>
      </c>
      <c r="L35" s="593">
        <v>42842</v>
      </c>
      <c r="M35" s="413">
        <v>40397</v>
      </c>
      <c r="N35" s="592">
        <f t="shared" si="7"/>
        <v>2445</v>
      </c>
      <c r="O35" s="592">
        <f t="shared" si="5"/>
        <v>2445000</v>
      </c>
      <c r="P35" s="592">
        <f t="shared" si="1"/>
        <v>2.445</v>
      </c>
      <c r="Q35" s="209"/>
    </row>
    <row r="36" spans="1:17" ht="15.75" customHeight="1">
      <c r="A36" s="556"/>
      <c r="B36" s="559" t="s">
        <v>112</v>
      </c>
      <c r="C36" s="562"/>
      <c r="D36" s="48"/>
      <c r="E36" s="48"/>
      <c r="F36" s="571"/>
      <c r="G36" s="591"/>
      <c r="H36" s="592"/>
      <c r="I36" s="592"/>
      <c r="J36" s="592"/>
      <c r="K36" s="592"/>
      <c r="L36" s="593"/>
      <c r="M36" s="592"/>
      <c r="N36" s="592"/>
      <c r="O36" s="592"/>
      <c r="P36" s="592"/>
      <c r="Q36" s="209"/>
    </row>
    <row r="37" spans="1:17" ht="15.75" customHeight="1">
      <c r="A37" s="556">
        <v>25</v>
      </c>
      <c r="B37" s="557" t="s">
        <v>113</v>
      </c>
      <c r="C37" s="562">
        <v>4864962</v>
      </c>
      <c r="D37" s="48" t="s">
        <v>14</v>
      </c>
      <c r="E37" s="49" t="s">
        <v>368</v>
      </c>
      <c r="F37" s="571">
        <v>-1000</v>
      </c>
      <c r="G37" s="591">
        <v>312</v>
      </c>
      <c r="H37" s="592">
        <v>305</v>
      </c>
      <c r="I37" s="592">
        <f t="shared" si="6"/>
        <v>7</v>
      </c>
      <c r="J37" s="592">
        <f t="shared" si="3"/>
        <v>-7000</v>
      </c>
      <c r="K37" s="592">
        <f t="shared" si="0"/>
        <v>-0.007</v>
      </c>
      <c r="L37" s="593">
        <v>982835</v>
      </c>
      <c r="M37" s="413">
        <v>982733</v>
      </c>
      <c r="N37" s="592">
        <f t="shared" si="7"/>
        <v>102</v>
      </c>
      <c r="O37" s="592">
        <f t="shared" si="5"/>
        <v>-102000</v>
      </c>
      <c r="P37" s="592">
        <f t="shared" si="1"/>
        <v>-0.102</v>
      </c>
      <c r="Q37" s="209"/>
    </row>
    <row r="38" spans="1:17" ht="15.75" customHeight="1">
      <c r="A38" s="556">
        <v>26</v>
      </c>
      <c r="B38" s="557" t="s">
        <v>114</v>
      </c>
      <c r="C38" s="562">
        <v>4865033</v>
      </c>
      <c r="D38" s="48" t="s">
        <v>14</v>
      </c>
      <c r="E38" s="49" t="s">
        <v>368</v>
      </c>
      <c r="F38" s="571">
        <v>-1000</v>
      </c>
      <c r="G38" s="591">
        <v>1691</v>
      </c>
      <c r="H38" s="592">
        <v>1681</v>
      </c>
      <c r="I38" s="592">
        <f t="shared" si="6"/>
        <v>10</v>
      </c>
      <c r="J38" s="592">
        <f t="shared" si="3"/>
        <v>-10000</v>
      </c>
      <c r="K38" s="592">
        <f t="shared" si="0"/>
        <v>-0.01</v>
      </c>
      <c r="L38" s="593">
        <v>988917</v>
      </c>
      <c r="M38" s="413">
        <v>988024</v>
      </c>
      <c r="N38" s="592">
        <f t="shared" si="7"/>
        <v>893</v>
      </c>
      <c r="O38" s="592">
        <f t="shared" si="5"/>
        <v>-893000</v>
      </c>
      <c r="P38" s="592">
        <f t="shared" si="1"/>
        <v>-0.893</v>
      </c>
      <c r="Q38" s="209"/>
    </row>
    <row r="39" spans="1:17" ht="15.75" customHeight="1">
      <c r="A39" s="556">
        <v>27</v>
      </c>
      <c r="B39" s="557" t="s">
        <v>115</v>
      </c>
      <c r="C39" s="562">
        <v>4864902</v>
      </c>
      <c r="D39" s="48" t="s">
        <v>14</v>
      </c>
      <c r="E39" s="49" t="s">
        <v>368</v>
      </c>
      <c r="F39" s="571">
        <v>-1000</v>
      </c>
      <c r="G39" s="591"/>
      <c r="H39" s="592"/>
      <c r="I39" s="592">
        <f t="shared" si="6"/>
        <v>0</v>
      </c>
      <c r="J39" s="592">
        <f t="shared" si="3"/>
        <v>0</v>
      </c>
      <c r="K39" s="592">
        <f t="shared" si="0"/>
        <v>0</v>
      </c>
      <c r="L39" s="593"/>
      <c r="M39" s="592"/>
      <c r="N39" s="592">
        <f t="shared" si="7"/>
        <v>0</v>
      </c>
      <c r="O39" s="592">
        <f t="shared" si="5"/>
        <v>0</v>
      </c>
      <c r="P39" s="592">
        <f t="shared" si="1"/>
        <v>0</v>
      </c>
      <c r="Q39" s="209"/>
    </row>
    <row r="40" spans="1:17" ht="15.75" customHeight="1">
      <c r="A40" s="556">
        <v>28</v>
      </c>
      <c r="B40" s="492" t="s">
        <v>116</v>
      </c>
      <c r="C40" s="562">
        <v>4864935</v>
      </c>
      <c r="D40" s="48" t="s">
        <v>14</v>
      </c>
      <c r="E40" s="49" t="s">
        <v>368</v>
      </c>
      <c r="F40" s="571">
        <v>-1000</v>
      </c>
      <c r="G40" s="591">
        <v>10</v>
      </c>
      <c r="H40" s="413">
        <v>0</v>
      </c>
      <c r="I40" s="592">
        <f t="shared" si="6"/>
        <v>10</v>
      </c>
      <c r="J40" s="592">
        <f t="shared" si="3"/>
        <v>-10000</v>
      </c>
      <c r="K40" s="592">
        <f t="shared" si="0"/>
        <v>-0.01</v>
      </c>
      <c r="L40" s="412">
        <v>655</v>
      </c>
      <c r="M40" s="413">
        <v>15</v>
      </c>
      <c r="N40" s="592">
        <f t="shared" si="7"/>
        <v>640</v>
      </c>
      <c r="O40" s="592">
        <f t="shared" si="5"/>
        <v>-640000</v>
      </c>
      <c r="P40" s="592">
        <f t="shared" si="1"/>
        <v>-0.64</v>
      </c>
      <c r="Q40" s="261"/>
    </row>
    <row r="41" spans="1:17" ht="15.75" customHeight="1">
      <c r="A41" s="556"/>
      <c r="B41" s="492"/>
      <c r="C41" s="562"/>
      <c r="D41" s="48"/>
      <c r="E41" s="49"/>
      <c r="F41" s="571"/>
      <c r="G41" s="591"/>
      <c r="H41" s="413"/>
      <c r="I41" s="592"/>
      <c r="J41" s="592"/>
      <c r="K41" s="592"/>
      <c r="L41" s="412"/>
      <c r="M41" s="413"/>
      <c r="N41" s="592"/>
      <c r="O41" s="592"/>
      <c r="P41" s="592"/>
      <c r="Q41" s="209"/>
    </row>
    <row r="42" spans="1:17" ht="15.75" customHeight="1">
      <c r="A42" s="556"/>
      <c r="B42" s="559" t="s">
        <v>49</v>
      </c>
      <c r="C42" s="562"/>
      <c r="D42" s="48"/>
      <c r="E42" s="48"/>
      <c r="F42" s="571"/>
      <c r="G42" s="591"/>
      <c r="H42" s="592"/>
      <c r="I42" s="592"/>
      <c r="J42" s="592"/>
      <c r="K42" s="592"/>
      <c r="L42" s="593"/>
      <c r="M42" s="592"/>
      <c r="N42" s="592"/>
      <c r="O42" s="592"/>
      <c r="P42" s="592"/>
      <c r="Q42" s="209"/>
    </row>
    <row r="43" spans="1:17" ht="15.75" customHeight="1">
      <c r="A43" s="556"/>
      <c r="B43" s="558" t="s">
        <v>20</v>
      </c>
      <c r="C43" s="562"/>
      <c r="D43" s="52"/>
      <c r="E43" s="52"/>
      <c r="F43" s="571"/>
      <c r="G43" s="591"/>
      <c r="H43" s="592"/>
      <c r="I43" s="592"/>
      <c r="J43" s="592"/>
      <c r="K43" s="592"/>
      <c r="L43" s="593"/>
      <c r="M43" s="592"/>
      <c r="N43" s="592"/>
      <c r="O43" s="592"/>
      <c r="P43" s="592"/>
      <c r="Q43" s="209"/>
    </row>
    <row r="44" spans="1:17" ht="15.75" customHeight="1">
      <c r="A44" s="556">
        <v>29</v>
      </c>
      <c r="B44" s="557" t="s">
        <v>21</v>
      </c>
      <c r="C44" s="562">
        <v>4864840</v>
      </c>
      <c r="D44" s="48" t="s">
        <v>14</v>
      </c>
      <c r="E44" s="49" t="s">
        <v>368</v>
      </c>
      <c r="F44" s="571">
        <v>1000</v>
      </c>
      <c r="G44" s="591">
        <v>9851</v>
      </c>
      <c r="H44" s="592">
        <v>9846</v>
      </c>
      <c r="I44" s="592">
        <f t="shared" si="6"/>
        <v>5</v>
      </c>
      <c r="J44" s="592">
        <f t="shared" si="3"/>
        <v>5000</v>
      </c>
      <c r="K44" s="592">
        <f t="shared" si="0"/>
        <v>0.005</v>
      </c>
      <c r="L44" s="593">
        <v>4981</v>
      </c>
      <c r="M44" s="592">
        <v>3583</v>
      </c>
      <c r="N44" s="592">
        <f t="shared" si="7"/>
        <v>1398</v>
      </c>
      <c r="O44" s="592">
        <f t="shared" si="5"/>
        <v>1398000</v>
      </c>
      <c r="P44" s="592">
        <f t="shared" si="1"/>
        <v>1.398</v>
      </c>
      <c r="Q44" s="209"/>
    </row>
    <row r="45" spans="1:17" ht="15.75" customHeight="1">
      <c r="A45" s="556">
        <v>30</v>
      </c>
      <c r="B45" s="557" t="s">
        <v>22</v>
      </c>
      <c r="C45" s="562">
        <v>4864841</v>
      </c>
      <c r="D45" s="48" t="s">
        <v>14</v>
      </c>
      <c r="E45" s="49" t="s">
        <v>368</v>
      </c>
      <c r="F45" s="571">
        <v>1000</v>
      </c>
      <c r="G45" s="591">
        <v>9462</v>
      </c>
      <c r="H45" s="592">
        <v>9443</v>
      </c>
      <c r="I45" s="592">
        <f t="shared" si="6"/>
        <v>19</v>
      </c>
      <c r="J45" s="592">
        <f t="shared" si="3"/>
        <v>19000</v>
      </c>
      <c r="K45" s="592">
        <f t="shared" si="0"/>
        <v>0.019</v>
      </c>
      <c r="L45" s="593">
        <v>7496</v>
      </c>
      <c r="M45" s="592">
        <v>6250</v>
      </c>
      <c r="N45" s="592">
        <f t="shared" si="7"/>
        <v>1246</v>
      </c>
      <c r="O45" s="592">
        <f t="shared" si="5"/>
        <v>1246000</v>
      </c>
      <c r="P45" s="592">
        <f t="shared" si="1"/>
        <v>1.246</v>
      </c>
      <c r="Q45" s="209"/>
    </row>
    <row r="46" spans="1:17" ht="15.75" customHeight="1">
      <c r="A46" s="556"/>
      <c r="B46" s="559" t="s">
        <v>127</v>
      </c>
      <c r="C46" s="562"/>
      <c r="D46" s="48"/>
      <c r="E46" s="48"/>
      <c r="F46" s="571"/>
      <c r="G46" s="591"/>
      <c r="H46" s="592"/>
      <c r="I46" s="592"/>
      <c r="J46" s="592"/>
      <c r="K46" s="592"/>
      <c r="L46" s="593"/>
      <c r="M46" s="592"/>
      <c r="N46" s="592"/>
      <c r="O46" s="592"/>
      <c r="P46" s="592"/>
      <c r="Q46" s="209"/>
    </row>
    <row r="47" spans="1:17" ht="15.75" customHeight="1">
      <c r="A47" s="556">
        <v>31</v>
      </c>
      <c r="B47" s="557" t="s">
        <v>128</v>
      </c>
      <c r="C47" s="562">
        <v>4865134</v>
      </c>
      <c r="D47" s="48" t="s">
        <v>14</v>
      </c>
      <c r="E47" s="49" t="s">
        <v>368</v>
      </c>
      <c r="F47" s="571">
        <v>100</v>
      </c>
      <c r="G47" s="591">
        <v>55239</v>
      </c>
      <c r="H47" s="592">
        <v>50912</v>
      </c>
      <c r="I47" s="592">
        <f t="shared" si="6"/>
        <v>4327</v>
      </c>
      <c r="J47" s="592">
        <f t="shared" si="3"/>
        <v>432700</v>
      </c>
      <c r="K47" s="592">
        <f t="shared" si="0"/>
        <v>0.4327</v>
      </c>
      <c r="L47" s="593">
        <v>1626</v>
      </c>
      <c r="M47" s="592">
        <v>1667</v>
      </c>
      <c r="N47" s="592">
        <f t="shared" si="7"/>
        <v>-41</v>
      </c>
      <c r="O47" s="592">
        <f t="shared" si="5"/>
        <v>-4100</v>
      </c>
      <c r="P47" s="592">
        <f t="shared" si="1"/>
        <v>-0.0041</v>
      </c>
      <c r="Q47" s="209"/>
    </row>
    <row r="48" spans="1:17" ht="15.75" customHeight="1" thickBot="1">
      <c r="A48" s="560">
        <v>32</v>
      </c>
      <c r="B48" s="493" t="s">
        <v>129</v>
      </c>
      <c r="C48" s="563">
        <v>4865135</v>
      </c>
      <c r="D48" s="57" t="s">
        <v>14</v>
      </c>
      <c r="E48" s="55" t="s">
        <v>368</v>
      </c>
      <c r="F48" s="573">
        <v>100</v>
      </c>
      <c r="G48" s="594">
        <v>1005242</v>
      </c>
      <c r="H48" s="594">
        <v>999753</v>
      </c>
      <c r="I48" s="594">
        <f t="shared" si="6"/>
        <v>5489</v>
      </c>
      <c r="J48" s="594">
        <f t="shared" si="3"/>
        <v>548900</v>
      </c>
      <c r="K48" s="594">
        <f t="shared" si="0"/>
        <v>0.5489</v>
      </c>
      <c r="L48" s="595">
        <v>999411</v>
      </c>
      <c r="M48" s="594">
        <v>999395</v>
      </c>
      <c r="N48" s="594">
        <f t="shared" si="7"/>
        <v>16</v>
      </c>
      <c r="O48" s="594">
        <f t="shared" si="5"/>
        <v>1600</v>
      </c>
      <c r="P48" s="594">
        <f t="shared" si="1"/>
        <v>0.0016</v>
      </c>
      <c r="Q48" s="210"/>
    </row>
    <row r="49" spans="6:16" ht="15.75" thickTop="1">
      <c r="F49" s="282"/>
      <c r="I49" s="19"/>
      <c r="J49" s="19"/>
      <c r="K49" s="19"/>
      <c r="N49" s="19"/>
      <c r="O49" s="19"/>
      <c r="P49" s="19"/>
    </row>
    <row r="50" spans="2:16" ht="16.5">
      <c r="B50" s="18" t="s">
        <v>148</v>
      </c>
      <c r="F50" s="282"/>
      <c r="I50" s="19"/>
      <c r="J50" s="19"/>
      <c r="K50" s="602">
        <f>SUM(K8:K48)-K27</f>
        <v>1.8438999999999999</v>
      </c>
      <c r="N50" s="19"/>
      <c r="O50" s="19"/>
      <c r="P50" s="602">
        <f>SUM(P8:P48)-P27</f>
        <v>0.7958999999999996</v>
      </c>
    </row>
    <row r="51" spans="2:16" ht="15">
      <c r="B51" s="18"/>
      <c r="F51" s="282"/>
      <c r="I51" s="19"/>
      <c r="J51" s="19"/>
      <c r="K51" s="35"/>
      <c r="N51" s="19"/>
      <c r="O51" s="19"/>
      <c r="P51" s="35"/>
    </row>
    <row r="52" spans="2:16" ht="16.5">
      <c r="B52" s="18" t="s">
        <v>149</v>
      </c>
      <c r="F52" s="282"/>
      <c r="I52" s="19"/>
      <c r="J52" s="19"/>
      <c r="K52" s="602">
        <f>SUM(K50:K51)</f>
        <v>1.8438999999999999</v>
      </c>
      <c r="N52" s="19"/>
      <c r="O52" s="19"/>
      <c r="P52" s="602">
        <f>SUM(P50:P51)</f>
        <v>0.7958999999999996</v>
      </c>
    </row>
    <row r="53" ht="15">
      <c r="F53" s="282"/>
    </row>
    <row r="54" spans="6:17" ht="15">
      <c r="F54" s="282"/>
      <c r="Q54" s="353" t="str">
        <f>NDPL!$Q$1</f>
        <v>JUNE 2010</v>
      </c>
    </row>
    <row r="55" ht="15">
      <c r="F55" s="282"/>
    </row>
    <row r="56" spans="6:17" ht="15">
      <c r="F56" s="282"/>
      <c r="Q56" s="353"/>
    </row>
    <row r="57" spans="1:16" ht="18.75" thickBot="1">
      <c r="A57" s="122" t="s">
        <v>266</v>
      </c>
      <c r="F57" s="282"/>
      <c r="G57" s="7"/>
      <c r="H57" s="7"/>
      <c r="I57" s="58" t="s">
        <v>8</v>
      </c>
      <c r="J57" s="21"/>
      <c r="K57" s="21"/>
      <c r="L57" s="21"/>
      <c r="M57" s="21"/>
      <c r="N57" s="58" t="s">
        <v>7</v>
      </c>
      <c r="O57" s="21"/>
      <c r="P57" s="21"/>
    </row>
    <row r="58" spans="1:17" ht="39.75" thickBot="1" thickTop="1">
      <c r="A58" s="43" t="s">
        <v>9</v>
      </c>
      <c r="B58" s="40" t="s">
        <v>10</v>
      </c>
      <c r="C58" s="41" t="s">
        <v>1</v>
      </c>
      <c r="D58" s="41" t="s">
        <v>2</v>
      </c>
      <c r="E58" s="41" t="s">
        <v>3</v>
      </c>
      <c r="F58" s="41" t="s">
        <v>11</v>
      </c>
      <c r="G58" s="43" t="str">
        <f>NDPL!G5</f>
        <v>FINAL READING 01/07/10</v>
      </c>
      <c r="H58" s="41" t="str">
        <f>NDPL!H5</f>
        <v>INTIAL READING 01/06/10</v>
      </c>
      <c r="I58" s="41" t="s">
        <v>4</v>
      </c>
      <c r="J58" s="41" t="s">
        <v>5</v>
      </c>
      <c r="K58" s="41" t="s">
        <v>6</v>
      </c>
      <c r="L58" s="43" t="str">
        <f>NDPL!G5</f>
        <v>FINAL READING 01/07/10</v>
      </c>
      <c r="M58" s="41" t="str">
        <f>NDPL!H5</f>
        <v>INTIAL READING 01/06/10</v>
      </c>
      <c r="N58" s="41" t="s">
        <v>4</v>
      </c>
      <c r="O58" s="41" t="s">
        <v>5</v>
      </c>
      <c r="P58" s="41" t="s">
        <v>6</v>
      </c>
      <c r="Q58" s="42" t="s">
        <v>330</v>
      </c>
    </row>
    <row r="59" spans="1:16" ht="17.25" thickBot="1" thickTop="1">
      <c r="A59" s="22"/>
      <c r="B59" s="124"/>
      <c r="C59" s="22"/>
      <c r="D59" s="22"/>
      <c r="E59" s="22"/>
      <c r="F59" s="495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7" ht="15.75" customHeight="1" thickTop="1">
      <c r="A60" s="554"/>
      <c r="B60" s="555" t="s">
        <v>134</v>
      </c>
      <c r="C60" s="44"/>
      <c r="D60" s="44"/>
      <c r="E60" s="44"/>
      <c r="F60" s="496"/>
      <c r="G60" s="36"/>
      <c r="H60" s="27"/>
      <c r="I60" s="27"/>
      <c r="J60" s="27"/>
      <c r="K60" s="27"/>
      <c r="L60" s="36"/>
      <c r="M60" s="27"/>
      <c r="N60" s="27"/>
      <c r="O60" s="27"/>
      <c r="P60" s="27"/>
      <c r="Q60" s="208"/>
    </row>
    <row r="61" spans="1:17" ht="15.75" customHeight="1">
      <c r="A61" s="556">
        <v>1</v>
      </c>
      <c r="B61" s="557" t="s">
        <v>17</v>
      </c>
      <c r="C61" s="562">
        <v>4864968</v>
      </c>
      <c r="D61" s="48" t="s">
        <v>14</v>
      </c>
      <c r="E61" s="49" t="s">
        <v>368</v>
      </c>
      <c r="F61" s="571">
        <v>-1000</v>
      </c>
      <c r="G61" s="526">
        <v>999345</v>
      </c>
      <c r="H61" s="513">
        <v>999345</v>
      </c>
      <c r="I61" s="513">
        <f>G61-H61</f>
        <v>0</v>
      </c>
      <c r="J61" s="513">
        <f>$F61*I61</f>
        <v>0</v>
      </c>
      <c r="K61" s="513">
        <f>J61/1000000</f>
        <v>0</v>
      </c>
      <c r="L61" s="512">
        <v>986751</v>
      </c>
      <c r="M61" s="513">
        <v>989902</v>
      </c>
      <c r="N61" s="513">
        <f>L61-M61</f>
        <v>-3151</v>
      </c>
      <c r="O61" s="513">
        <f>$F61*N61</f>
        <v>3151000</v>
      </c>
      <c r="P61" s="513">
        <f>O61/1000000</f>
        <v>3.151</v>
      </c>
      <c r="Q61" s="209"/>
    </row>
    <row r="62" spans="1:17" ht="15.75" customHeight="1">
      <c r="A62" s="556">
        <v>2</v>
      </c>
      <c r="B62" s="557" t="s">
        <v>18</v>
      </c>
      <c r="C62" s="562">
        <v>4864980</v>
      </c>
      <c r="D62" s="48" t="s">
        <v>14</v>
      </c>
      <c r="E62" s="49" t="s">
        <v>368</v>
      </c>
      <c r="F62" s="571">
        <v>-1000</v>
      </c>
      <c r="G62" s="526">
        <v>16334</v>
      </c>
      <c r="H62" s="513">
        <v>16334</v>
      </c>
      <c r="I62" s="513">
        <f>G62-H62</f>
        <v>0</v>
      </c>
      <c r="J62" s="513">
        <f>$F62*I62</f>
        <v>0</v>
      </c>
      <c r="K62" s="513">
        <f>J62/1000000</f>
        <v>0</v>
      </c>
      <c r="L62" s="512">
        <v>988453</v>
      </c>
      <c r="M62" s="513">
        <v>991003</v>
      </c>
      <c r="N62" s="513">
        <f>L62-M62</f>
        <v>-2550</v>
      </c>
      <c r="O62" s="513">
        <f>$F62*N62</f>
        <v>2550000</v>
      </c>
      <c r="P62" s="513">
        <f>O62/1000000</f>
        <v>2.55</v>
      </c>
      <c r="Q62" s="209"/>
    </row>
    <row r="63" spans="1:17" ht="15.75" customHeight="1">
      <c r="A63" s="556">
        <v>3</v>
      </c>
      <c r="B63" s="557" t="s">
        <v>19</v>
      </c>
      <c r="C63" s="562">
        <v>4864981</v>
      </c>
      <c r="D63" s="48" t="s">
        <v>14</v>
      </c>
      <c r="E63" s="49" t="s">
        <v>368</v>
      </c>
      <c r="F63" s="571">
        <v>-1000</v>
      </c>
      <c r="G63" s="526">
        <v>15936</v>
      </c>
      <c r="H63" s="513">
        <v>15936</v>
      </c>
      <c r="I63" s="513">
        <f>G63-H63</f>
        <v>0</v>
      </c>
      <c r="J63" s="513">
        <f>$F63*I63</f>
        <v>0</v>
      </c>
      <c r="K63" s="513">
        <f>J63/1000000</f>
        <v>0</v>
      </c>
      <c r="L63" s="512">
        <v>981287</v>
      </c>
      <c r="M63" s="513">
        <v>984738</v>
      </c>
      <c r="N63" s="513">
        <f>L63-M63</f>
        <v>-3451</v>
      </c>
      <c r="O63" s="513">
        <f>$F63*N63</f>
        <v>3451000</v>
      </c>
      <c r="P63" s="513">
        <f>O63/1000000</f>
        <v>3.451</v>
      </c>
      <c r="Q63" s="209"/>
    </row>
    <row r="64" spans="1:17" ht="15.75" customHeight="1">
      <c r="A64" s="556"/>
      <c r="B64" s="558" t="s">
        <v>135</v>
      </c>
      <c r="C64" s="562"/>
      <c r="D64" s="52"/>
      <c r="E64" s="52"/>
      <c r="F64" s="571"/>
      <c r="G64" s="526"/>
      <c r="H64" s="596"/>
      <c r="I64" s="596"/>
      <c r="J64" s="596"/>
      <c r="K64" s="596"/>
      <c r="L64" s="512"/>
      <c r="M64" s="596"/>
      <c r="N64" s="596"/>
      <c r="O64" s="596"/>
      <c r="P64" s="596"/>
      <c r="Q64" s="209"/>
    </row>
    <row r="65" spans="1:17" ht="15.75" customHeight="1">
      <c r="A65" s="556">
        <v>4</v>
      </c>
      <c r="B65" s="557" t="s">
        <v>136</v>
      </c>
      <c r="C65" s="562">
        <v>4864992</v>
      </c>
      <c r="D65" s="48" t="s">
        <v>14</v>
      </c>
      <c r="E65" s="49" t="s">
        <v>368</v>
      </c>
      <c r="F65" s="571">
        <v>-1000</v>
      </c>
      <c r="G65" s="609">
        <v>27090</v>
      </c>
      <c r="H65" s="596">
        <v>27243</v>
      </c>
      <c r="I65" s="596">
        <f aca="true" t="shared" si="8" ref="I65:I71">G65-H65</f>
        <v>-153</v>
      </c>
      <c r="J65" s="596">
        <f aca="true" t="shared" si="9" ref="J65:J71">$F65*I65</f>
        <v>153000</v>
      </c>
      <c r="K65" s="596">
        <f aca="true" t="shared" si="10" ref="K65:K71">J65/1000000</f>
        <v>0.153</v>
      </c>
      <c r="L65" s="515">
        <v>1476</v>
      </c>
      <c r="M65" s="596">
        <v>1350</v>
      </c>
      <c r="N65" s="596">
        <f aca="true" t="shared" si="11" ref="N65:N71">L65-M65</f>
        <v>126</v>
      </c>
      <c r="O65" s="596">
        <f aca="true" t="shared" si="12" ref="O65:O71">$F65*N65</f>
        <v>-126000</v>
      </c>
      <c r="P65" s="596">
        <f aca="true" t="shared" si="13" ref="P65:P71">O65/1000000</f>
        <v>-0.126</v>
      </c>
      <c r="Q65" s="616" t="s">
        <v>389</v>
      </c>
    </row>
    <row r="66" spans="1:17" ht="15.75" customHeight="1">
      <c r="A66" s="556"/>
      <c r="B66" s="557" t="s">
        <v>136</v>
      </c>
      <c r="C66" s="562">
        <v>4864915</v>
      </c>
      <c r="D66" s="48" t="s">
        <v>14</v>
      </c>
      <c r="E66" s="49" t="s">
        <v>368</v>
      </c>
      <c r="F66" s="571">
        <v>-1000</v>
      </c>
      <c r="G66" s="609">
        <v>990676</v>
      </c>
      <c r="H66" s="596">
        <v>990582</v>
      </c>
      <c r="I66" s="596">
        <f t="shared" si="8"/>
        <v>94</v>
      </c>
      <c r="J66" s="596">
        <f t="shared" si="9"/>
        <v>-94000</v>
      </c>
      <c r="K66" s="596">
        <f t="shared" si="10"/>
        <v>-0.094</v>
      </c>
      <c r="L66" s="515">
        <v>993513</v>
      </c>
      <c r="M66" s="596">
        <v>993034</v>
      </c>
      <c r="N66" s="596">
        <f t="shared" si="11"/>
        <v>479</v>
      </c>
      <c r="O66" s="596">
        <f t="shared" si="12"/>
        <v>-479000</v>
      </c>
      <c r="P66" s="596">
        <f t="shared" si="13"/>
        <v>-0.479</v>
      </c>
      <c r="Q66" s="616" t="s">
        <v>390</v>
      </c>
    </row>
    <row r="67" spans="1:17" ht="15.75" customHeight="1">
      <c r="A67" s="556">
        <v>5</v>
      </c>
      <c r="B67" s="557" t="s">
        <v>137</v>
      </c>
      <c r="C67" s="562">
        <v>4864993</v>
      </c>
      <c r="D67" s="48" t="s">
        <v>14</v>
      </c>
      <c r="E67" s="49" t="s">
        <v>368</v>
      </c>
      <c r="F67" s="571">
        <v>-1000</v>
      </c>
      <c r="G67" s="526">
        <v>981184</v>
      </c>
      <c r="H67" s="596">
        <v>981239</v>
      </c>
      <c r="I67" s="596">
        <f t="shared" si="8"/>
        <v>-55</v>
      </c>
      <c r="J67" s="596">
        <f t="shared" si="9"/>
        <v>55000</v>
      </c>
      <c r="K67" s="596">
        <f t="shared" si="10"/>
        <v>0.055</v>
      </c>
      <c r="L67" s="512">
        <v>991787</v>
      </c>
      <c r="M67" s="596">
        <v>991147</v>
      </c>
      <c r="N67" s="596">
        <f t="shared" si="11"/>
        <v>640</v>
      </c>
      <c r="O67" s="596">
        <f t="shared" si="12"/>
        <v>-640000</v>
      </c>
      <c r="P67" s="596">
        <f t="shared" si="13"/>
        <v>-0.64</v>
      </c>
      <c r="Q67" s="209"/>
    </row>
    <row r="68" spans="1:17" ht="15.75" customHeight="1">
      <c r="A68" s="556">
        <v>6</v>
      </c>
      <c r="B68" s="557" t="s">
        <v>138</v>
      </c>
      <c r="C68" s="562">
        <v>4864914</v>
      </c>
      <c r="D68" s="48" t="s">
        <v>14</v>
      </c>
      <c r="E68" s="49" t="s">
        <v>368</v>
      </c>
      <c r="F68" s="571">
        <v>-1000</v>
      </c>
      <c r="G68" s="526">
        <v>1658</v>
      </c>
      <c r="H68" s="596">
        <v>1657</v>
      </c>
      <c r="I68" s="596">
        <f t="shared" si="8"/>
        <v>1</v>
      </c>
      <c r="J68" s="596">
        <f t="shared" si="9"/>
        <v>-1000</v>
      </c>
      <c r="K68" s="596">
        <f t="shared" si="10"/>
        <v>-0.001</v>
      </c>
      <c r="L68" s="512">
        <v>996769</v>
      </c>
      <c r="M68" s="596">
        <v>994968</v>
      </c>
      <c r="N68" s="596">
        <f t="shared" si="11"/>
        <v>1801</v>
      </c>
      <c r="O68" s="596">
        <f t="shared" si="12"/>
        <v>-1801000</v>
      </c>
      <c r="P68" s="596">
        <f t="shared" si="13"/>
        <v>-1.801</v>
      </c>
      <c r="Q68" s="209"/>
    </row>
    <row r="69" spans="1:17" ht="15.75" customHeight="1">
      <c r="A69" s="556">
        <v>7</v>
      </c>
      <c r="B69" s="557" t="s">
        <v>139</v>
      </c>
      <c r="C69" s="562">
        <v>4865167</v>
      </c>
      <c r="D69" s="48" t="s">
        <v>14</v>
      </c>
      <c r="E69" s="49" t="s">
        <v>368</v>
      </c>
      <c r="F69" s="571">
        <v>-1000</v>
      </c>
      <c r="G69" s="526">
        <v>1051</v>
      </c>
      <c r="H69" s="596">
        <v>1050</v>
      </c>
      <c r="I69" s="596">
        <f t="shared" si="8"/>
        <v>1</v>
      </c>
      <c r="J69" s="596">
        <f t="shared" si="9"/>
        <v>-1000</v>
      </c>
      <c r="K69" s="596">
        <f t="shared" si="10"/>
        <v>-0.001</v>
      </c>
      <c r="L69" s="512">
        <v>986709</v>
      </c>
      <c r="M69" s="596">
        <v>986894</v>
      </c>
      <c r="N69" s="596">
        <f t="shared" si="11"/>
        <v>-185</v>
      </c>
      <c r="O69" s="596">
        <f t="shared" si="12"/>
        <v>185000</v>
      </c>
      <c r="P69" s="596">
        <f t="shared" si="13"/>
        <v>0.185</v>
      </c>
      <c r="Q69" s="209"/>
    </row>
    <row r="70" spans="1:17" ht="15.75" customHeight="1">
      <c r="A70" s="556">
        <v>8</v>
      </c>
      <c r="B70" s="557" t="s">
        <v>140</v>
      </c>
      <c r="C70" s="562">
        <v>4864893</v>
      </c>
      <c r="D70" s="48" t="s">
        <v>14</v>
      </c>
      <c r="E70" s="49" t="s">
        <v>368</v>
      </c>
      <c r="F70" s="571">
        <v>-1000</v>
      </c>
      <c r="G70" s="609"/>
      <c r="H70" s="596"/>
      <c r="I70" s="596">
        <f t="shared" si="8"/>
        <v>0</v>
      </c>
      <c r="J70" s="596">
        <f t="shared" si="9"/>
        <v>0</v>
      </c>
      <c r="K70" s="596">
        <f t="shared" si="10"/>
        <v>0</v>
      </c>
      <c r="L70" s="512"/>
      <c r="M70" s="596"/>
      <c r="N70" s="596">
        <f t="shared" si="11"/>
        <v>0</v>
      </c>
      <c r="O70" s="596">
        <f t="shared" si="12"/>
        <v>0</v>
      </c>
      <c r="P70" s="596">
        <f t="shared" si="13"/>
        <v>0</v>
      </c>
      <c r="Q70" s="209"/>
    </row>
    <row r="71" spans="1:17" ht="15.75" customHeight="1">
      <c r="A71" s="556">
        <v>9</v>
      </c>
      <c r="B71" s="557" t="s">
        <v>141</v>
      </c>
      <c r="C71" s="562">
        <v>4864918</v>
      </c>
      <c r="D71" s="48" t="s">
        <v>14</v>
      </c>
      <c r="E71" s="49" t="s">
        <v>368</v>
      </c>
      <c r="F71" s="571">
        <v>-1000</v>
      </c>
      <c r="G71" s="526">
        <v>999922</v>
      </c>
      <c r="H71" s="596">
        <v>999922</v>
      </c>
      <c r="I71" s="596">
        <f t="shared" si="8"/>
        <v>0</v>
      </c>
      <c r="J71" s="596">
        <f t="shared" si="9"/>
        <v>0</v>
      </c>
      <c r="K71" s="596">
        <f t="shared" si="10"/>
        <v>0</v>
      </c>
      <c r="L71" s="512">
        <v>989840</v>
      </c>
      <c r="M71" s="596">
        <v>989063</v>
      </c>
      <c r="N71" s="596">
        <f t="shared" si="11"/>
        <v>777</v>
      </c>
      <c r="O71" s="596">
        <f t="shared" si="12"/>
        <v>-777000</v>
      </c>
      <c r="P71" s="596">
        <f t="shared" si="13"/>
        <v>-0.777</v>
      </c>
      <c r="Q71" s="209"/>
    </row>
    <row r="72" spans="1:17" ht="15.75" customHeight="1">
      <c r="A72" s="556"/>
      <c r="B72" s="559" t="s">
        <v>142</v>
      </c>
      <c r="C72" s="562"/>
      <c r="D72" s="48"/>
      <c r="E72" s="48"/>
      <c r="F72" s="571"/>
      <c r="G72" s="526"/>
      <c r="H72" s="596"/>
      <c r="I72" s="596"/>
      <c r="J72" s="596"/>
      <c r="K72" s="596"/>
      <c r="L72" s="512"/>
      <c r="M72" s="596"/>
      <c r="N72" s="596"/>
      <c r="O72" s="596"/>
      <c r="P72" s="596"/>
      <c r="Q72" s="209"/>
    </row>
    <row r="73" spans="1:17" ht="15.75" customHeight="1">
      <c r="A73" s="556">
        <v>10</v>
      </c>
      <c r="B73" s="557" t="s">
        <v>143</v>
      </c>
      <c r="C73" s="562">
        <v>4864916</v>
      </c>
      <c r="D73" s="48" t="s">
        <v>14</v>
      </c>
      <c r="E73" s="49" t="s">
        <v>368</v>
      </c>
      <c r="F73" s="571">
        <v>-1000</v>
      </c>
      <c r="G73" s="526">
        <v>13780</v>
      </c>
      <c r="H73" s="596">
        <v>13781</v>
      </c>
      <c r="I73" s="596">
        <f>G73-H73</f>
        <v>-1</v>
      </c>
      <c r="J73" s="596">
        <f>$F73*I73</f>
        <v>1000</v>
      </c>
      <c r="K73" s="596">
        <f>J73/1000000</f>
        <v>0.001</v>
      </c>
      <c r="L73" s="512">
        <v>980525</v>
      </c>
      <c r="M73" s="596">
        <v>983626</v>
      </c>
      <c r="N73" s="596">
        <f>L73-M73</f>
        <v>-3101</v>
      </c>
      <c r="O73" s="596">
        <f>$F73*N73</f>
        <v>3101000</v>
      </c>
      <c r="P73" s="599">
        <f>O73/1000000</f>
        <v>3.101</v>
      </c>
      <c r="Q73" s="209"/>
    </row>
    <row r="74" spans="1:17" ht="15.75" customHeight="1">
      <c r="A74" s="556">
        <v>11</v>
      </c>
      <c r="B74" s="557" t="s">
        <v>144</v>
      </c>
      <c r="C74" s="562">
        <v>4864917</v>
      </c>
      <c r="D74" s="48" t="s">
        <v>14</v>
      </c>
      <c r="E74" s="49" t="s">
        <v>368</v>
      </c>
      <c r="F74" s="571">
        <v>-1000</v>
      </c>
      <c r="G74" s="526">
        <v>973517</v>
      </c>
      <c r="H74" s="596">
        <v>973517</v>
      </c>
      <c r="I74" s="596">
        <f>G74-H74</f>
        <v>0</v>
      </c>
      <c r="J74" s="596">
        <f>$F74*I74</f>
        <v>0</v>
      </c>
      <c r="K74" s="596">
        <f>J74/1000000</f>
        <v>0</v>
      </c>
      <c r="L74" s="512">
        <v>949526</v>
      </c>
      <c r="M74" s="596">
        <v>954708</v>
      </c>
      <c r="N74" s="596">
        <f>L74-M74</f>
        <v>-5182</v>
      </c>
      <c r="O74" s="596">
        <f>$F74*N74</f>
        <v>5182000</v>
      </c>
      <c r="P74" s="599">
        <f>O74/1000000</f>
        <v>5.182</v>
      </c>
      <c r="Q74" s="209"/>
    </row>
    <row r="75" spans="1:17" ht="15.75" customHeight="1">
      <c r="A75" s="556"/>
      <c r="B75" s="558" t="s">
        <v>145</v>
      </c>
      <c r="C75" s="562"/>
      <c r="D75" s="52"/>
      <c r="E75" s="52"/>
      <c r="F75" s="571"/>
      <c r="G75" s="526"/>
      <c r="H75" s="596"/>
      <c r="I75" s="596"/>
      <c r="J75" s="596"/>
      <c r="K75" s="596"/>
      <c r="L75" s="512"/>
      <c r="M75" s="596"/>
      <c r="N75" s="596"/>
      <c r="O75" s="596"/>
      <c r="P75" s="596"/>
      <c r="Q75" s="209"/>
    </row>
    <row r="76" spans="1:17" ht="15.75" customHeight="1">
      <c r="A76" s="556">
        <v>12</v>
      </c>
      <c r="B76" s="557" t="s">
        <v>146</v>
      </c>
      <c r="C76" s="562">
        <v>4865053</v>
      </c>
      <c r="D76" s="48" t="s">
        <v>14</v>
      </c>
      <c r="E76" s="49" t="s">
        <v>368</v>
      </c>
      <c r="F76" s="571">
        <v>-1000</v>
      </c>
      <c r="G76" s="526">
        <v>21016</v>
      </c>
      <c r="H76" s="596">
        <v>21009</v>
      </c>
      <c r="I76" s="596">
        <f>G76-H76</f>
        <v>7</v>
      </c>
      <c r="J76" s="596">
        <f>$F76*I76</f>
        <v>-7000</v>
      </c>
      <c r="K76" s="596">
        <f>J76/1000000</f>
        <v>-0.007</v>
      </c>
      <c r="L76" s="512">
        <v>15595</v>
      </c>
      <c r="M76" s="596">
        <v>11568</v>
      </c>
      <c r="N76" s="596">
        <f>L76-M76</f>
        <v>4027</v>
      </c>
      <c r="O76" s="596">
        <f>$F76*N76</f>
        <v>-4027000</v>
      </c>
      <c r="P76" s="596">
        <f>O76/1000000</f>
        <v>-4.027</v>
      </c>
      <c r="Q76" s="209"/>
    </row>
    <row r="77" spans="1:17" ht="15.75" customHeight="1">
      <c r="A77" s="556">
        <v>13</v>
      </c>
      <c r="B77" s="557" t="s">
        <v>147</v>
      </c>
      <c r="C77" s="562">
        <v>4864986</v>
      </c>
      <c r="D77" s="48" t="s">
        <v>14</v>
      </c>
      <c r="E77" s="49" t="s">
        <v>368</v>
      </c>
      <c r="F77" s="571">
        <v>-1000</v>
      </c>
      <c r="G77" s="526">
        <v>14303</v>
      </c>
      <c r="H77" s="513">
        <v>14258</v>
      </c>
      <c r="I77" s="513">
        <f>G77-H77</f>
        <v>45</v>
      </c>
      <c r="J77" s="513">
        <f>$F77*I77</f>
        <v>-45000</v>
      </c>
      <c r="K77" s="513">
        <f>J77/1000000</f>
        <v>-0.045</v>
      </c>
      <c r="L77" s="512">
        <v>23823</v>
      </c>
      <c r="M77" s="513">
        <v>20720</v>
      </c>
      <c r="N77" s="513">
        <f>L77-M77</f>
        <v>3103</v>
      </c>
      <c r="O77" s="513">
        <f>$F77*N77</f>
        <v>-3103000</v>
      </c>
      <c r="P77" s="513">
        <f>O77/1000000</f>
        <v>-3.103</v>
      </c>
      <c r="Q77" s="209"/>
    </row>
    <row r="78" spans="1:17" ht="15.75" customHeight="1">
      <c r="A78" s="556"/>
      <c r="B78" s="559" t="s">
        <v>152</v>
      </c>
      <c r="C78" s="562"/>
      <c r="D78" s="48"/>
      <c r="E78" s="48"/>
      <c r="F78" s="571"/>
      <c r="G78" s="597"/>
      <c r="H78" s="513"/>
      <c r="I78" s="513"/>
      <c r="J78" s="513"/>
      <c r="K78" s="513"/>
      <c r="L78" s="597"/>
      <c r="M78" s="513"/>
      <c r="N78" s="513"/>
      <c r="O78" s="513"/>
      <c r="P78" s="513"/>
      <c r="Q78" s="209"/>
    </row>
    <row r="79" spans="1:17" ht="15.75" customHeight="1" thickBot="1">
      <c r="A79" s="560">
        <v>14</v>
      </c>
      <c r="B79" s="561" t="s">
        <v>153</v>
      </c>
      <c r="C79" s="563">
        <v>4902528</v>
      </c>
      <c r="D79" s="125" t="s">
        <v>14</v>
      </c>
      <c r="E79" s="55" t="s">
        <v>368</v>
      </c>
      <c r="F79" s="573">
        <v>100</v>
      </c>
      <c r="G79" s="598">
        <v>11525</v>
      </c>
      <c r="H79" s="518">
        <v>11525</v>
      </c>
      <c r="I79" s="518">
        <f>G79-H79</f>
        <v>0</v>
      </c>
      <c r="J79" s="518">
        <f>$F79*I79</f>
        <v>0</v>
      </c>
      <c r="K79" s="518">
        <f>J79/1000000</f>
        <v>0</v>
      </c>
      <c r="L79" s="517">
        <v>4086</v>
      </c>
      <c r="M79" s="518">
        <v>4086</v>
      </c>
      <c r="N79" s="518">
        <f>L79-M79</f>
        <v>0</v>
      </c>
      <c r="O79" s="518">
        <f>$F79*N79</f>
        <v>0</v>
      </c>
      <c r="P79" s="518">
        <f>O79/1000000</f>
        <v>0</v>
      </c>
      <c r="Q79" s="210"/>
    </row>
    <row r="80" spans="1:16" ht="15.75" thickTop="1">
      <c r="A80" s="11"/>
      <c r="B80" s="20"/>
      <c r="C80" s="13"/>
      <c r="D80" s="14"/>
      <c r="E80" s="10"/>
      <c r="F80" s="494"/>
      <c r="G80" s="123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442" t="s">
        <v>268</v>
      </c>
      <c r="F81" s="282"/>
      <c r="I81" s="19"/>
      <c r="J81" s="19"/>
      <c r="K81" s="553">
        <f>SUM(K61:K79)</f>
        <v>0.060999999999999985</v>
      </c>
      <c r="L81" s="21"/>
      <c r="N81" s="19"/>
      <c r="O81" s="19"/>
      <c r="P81" s="553">
        <f>SUM(P61:P79)</f>
        <v>6.667</v>
      </c>
    </row>
    <row r="82" spans="2:16" ht="18">
      <c r="B82" s="442"/>
      <c r="F82" s="282"/>
      <c r="I82" s="19"/>
      <c r="J82" s="19"/>
      <c r="K82" s="23"/>
      <c r="L82" s="21"/>
      <c r="N82" s="19"/>
      <c r="O82" s="19"/>
      <c r="P82" s="445"/>
    </row>
    <row r="83" spans="2:16" ht="18">
      <c r="B83" s="442" t="s">
        <v>155</v>
      </c>
      <c r="F83" s="282"/>
      <c r="I83" s="19"/>
      <c r="J83" s="19"/>
      <c r="K83" s="553">
        <f>SUM(K81:K82)</f>
        <v>0.060999999999999985</v>
      </c>
      <c r="L83" s="21"/>
      <c r="N83" s="19"/>
      <c r="O83" s="19"/>
      <c r="P83" s="553">
        <f>SUM(P81:P82)</f>
        <v>6.667</v>
      </c>
    </row>
    <row r="84" spans="6:16" ht="15">
      <c r="F84" s="282"/>
      <c r="I84" s="19"/>
      <c r="J84" s="19"/>
      <c r="K84" s="23"/>
      <c r="L84" s="21"/>
      <c r="N84" s="19"/>
      <c r="O84" s="19"/>
      <c r="P84" s="23"/>
    </row>
    <row r="85" spans="6:16" ht="15">
      <c r="F85" s="282"/>
      <c r="I85" s="19"/>
      <c r="J85" s="19"/>
      <c r="K85" s="23"/>
      <c r="L85" s="21"/>
      <c r="N85" s="19"/>
      <c r="O85" s="19"/>
      <c r="P85" s="23"/>
    </row>
    <row r="86" spans="6:18" ht="15">
      <c r="F86" s="282"/>
      <c r="I86" s="19"/>
      <c r="J86" s="19"/>
      <c r="K86" s="23"/>
      <c r="L86" s="21"/>
      <c r="N86" s="19"/>
      <c r="O86" s="19"/>
      <c r="P86" s="23"/>
      <c r="Q86" s="353" t="str">
        <f>NDPL!Q1</f>
        <v>JUNE 2010</v>
      </c>
      <c r="R86" s="353"/>
    </row>
    <row r="87" spans="1:16" ht="18.75" thickBot="1">
      <c r="A87" s="462" t="s">
        <v>267</v>
      </c>
      <c r="F87" s="282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01/07/10</v>
      </c>
      <c r="H88" s="41" t="str">
        <f>NDPL!H5</f>
        <v>INTIAL READING 01/06/10</v>
      </c>
      <c r="I88" s="41" t="s">
        <v>4</v>
      </c>
      <c r="J88" s="41" t="s">
        <v>5</v>
      </c>
      <c r="K88" s="41" t="s">
        <v>6</v>
      </c>
      <c r="L88" s="43" t="str">
        <f>NDPL!G5</f>
        <v>FINAL READING 01/07/10</v>
      </c>
      <c r="M88" s="41" t="str">
        <f>NDPL!H5</f>
        <v>INTIAL READING 01/06/10</v>
      </c>
      <c r="N88" s="41" t="s">
        <v>4</v>
      </c>
      <c r="O88" s="41" t="s">
        <v>5</v>
      </c>
      <c r="P88" s="41" t="s">
        <v>6</v>
      </c>
      <c r="Q88" s="42" t="s">
        <v>330</v>
      </c>
    </row>
    <row r="89" spans="1:16" ht="17.25" thickBot="1" thickTop="1">
      <c r="A89" s="6"/>
      <c r="B89" s="51"/>
      <c r="C89" s="4"/>
      <c r="D89" s="4"/>
      <c r="E89" s="4"/>
      <c r="F89" s="49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554"/>
      <c r="B90" s="565" t="s">
        <v>36</v>
      </c>
      <c r="C90" s="566"/>
      <c r="D90" s="116"/>
      <c r="E90" s="126"/>
      <c r="F90" s="49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208"/>
    </row>
    <row r="91" spans="1:17" ht="15.75" customHeight="1">
      <c r="A91" s="556">
        <v>1</v>
      </c>
      <c r="B91" s="557" t="s">
        <v>39</v>
      </c>
      <c r="C91" s="562">
        <v>4864889</v>
      </c>
      <c r="D91" s="48" t="s">
        <v>14</v>
      </c>
      <c r="E91" s="49" t="s">
        <v>368</v>
      </c>
      <c r="F91" s="571">
        <v>-1000</v>
      </c>
      <c r="G91" s="600">
        <v>993433</v>
      </c>
      <c r="H91" s="592">
        <v>993452</v>
      </c>
      <c r="I91" s="592">
        <f>G91-H91</f>
        <v>-19</v>
      </c>
      <c r="J91" s="592">
        <f aca="true" t="shared" si="14" ref="J91:J98">$F91*I91</f>
        <v>19000</v>
      </c>
      <c r="K91" s="592">
        <f aca="true" t="shared" si="15" ref="K91:K98">J91/1000000</f>
        <v>0.019</v>
      </c>
      <c r="L91" s="512">
        <v>998678</v>
      </c>
      <c r="M91" s="513">
        <v>998726</v>
      </c>
      <c r="N91" s="513">
        <f>L91-M91</f>
        <v>-48</v>
      </c>
      <c r="O91" s="513">
        <f aca="true" t="shared" si="16" ref="O91:O98">$F91*N91</f>
        <v>48000</v>
      </c>
      <c r="P91" s="513">
        <f aca="true" t="shared" si="17" ref="P91:P98">O91/1000000</f>
        <v>0.048</v>
      </c>
      <c r="Q91" s="209"/>
    </row>
    <row r="92" spans="1:17" ht="15.75" customHeight="1">
      <c r="A92" s="556">
        <v>2</v>
      </c>
      <c r="B92" s="557" t="s">
        <v>40</v>
      </c>
      <c r="C92" s="562">
        <v>4864800</v>
      </c>
      <c r="D92" s="48" t="s">
        <v>14</v>
      </c>
      <c r="E92" s="49" t="s">
        <v>368</v>
      </c>
      <c r="F92" s="571">
        <v>-100</v>
      </c>
      <c r="G92" s="600"/>
      <c r="H92" s="413"/>
      <c r="I92" s="592">
        <f aca="true" t="shared" si="18" ref="I92:I98">G92-H92</f>
        <v>0</v>
      </c>
      <c r="J92" s="592">
        <f t="shared" si="14"/>
        <v>0</v>
      </c>
      <c r="K92" s="592">
        <f t="shared" si="15"/>
        <v>0</v>
      </c>
      <c r="L92" s="512"/>
      <c r="M92" s="513"/>
      <c r="N92" s="513">
        <f aca="true" t="shared" si="19" ref="N92:N98">L92-M92</f>
        <v>0</v>
      </c>
      <c r="O92" s="513">
        <f t="shared" si="16"/>
        <v>0</v>
      </c>
      <c r="P92" s="513">
        <f t="shared" si="17"/>
        <v>0</v>
      </c>
      <c r="Q92" s="209"/>
    </row>
    <row r="93" spans="1:17" ht="15.75" customHeight="1">
      <c r="A93" s="556"/>
      <c r="B93" s="559" t="s">
        <v>117</v>
      </c>
      <c r="C93" s="562"/>
      <c r="D93" s="48"/>
      <c r="E93" s="49"/>
      <c r="F93" s="571"/>
      <c r="G93" s="600"/>
      <c r="H93" s="592"/>
      <c r="I93" s="592"/>
      <c r="J93" s="592"/>
      <c r="K93" s="592"/>
      <c r="L93" s="512"/>
      <c r="M93" s="513"/>
      <c r="N93" s="513"/>
      <c r="O93" s="513"/>
      <c r="P93" s="513"/>
      <c r="Q93" s="209"/>
    </row>
    <row r="94" spans="1:17" ht="15.75" customHeight="1">
      <c r="A94" s="556">
        <v>3</v>
      </c>
      <c r="B94" s="492" t="s">
        <v>118</v>
      </c>
      <c r="C94" s="562">
        <v>4865136</v>
      </c>
      <c r="D94" s="52" t="s">
        <v>14</v>
      </c>
      <c r="E94" s="49" t="s">
        <v>368</v>
      </c>
      <c r="F94" s="571">
        <v>-100</v>
      </c>
      <c r="G94" s="600">
        <v>1395</v>
      </c>
      <c r="H94" s="592">
        <v>1338</v>
      </c>
      <c r="I94" s="592">
        <f t="shared" si="18"/>
        <v>57</v>
      </c>
      <c r="J94" s="592">
        <f t="shared" si="14"/>
        <v>-5700</v>
      </c>
      <c r="K94" s="592">
        <f t="shared" si="15"/>
        <v>-0.0057</v>
      </c>
      <c r="L94" s="512">
        <v>44340</v>
      </c>
      <c r="M94" s="513">
        <v>44213</v>
      </c>
      <c r="N94" s="513">
        <f t="shared" si="19"/>
        <v>127</v>
      </c>
      <c r="O94" s="513">
        <f t="shared" si="16"/>
        <v>-12700</v>
      </c>
      <c r="P94" s="516">
        <f t="shared" si="17"/>
        <v>-0.0127</v>
      </c>
      <c r="Q94" s="209"/>
    </row>
    <row r="95" spans="1:17" ht="15.75" customHeight="1">
      <c r="A95" s="556">
        <v>4</v>
      </c>
      <c r="B95" s="557" t="s">
        <v>119</v>
      </c>
      <c r="C95" s="562">
        <v>4865137</v>
      </c>
      <c r="D95" s="48" t="s">
        <v>14</v>
      </c>
      <c r="E95" s="49" t="s">
        <v>368</v>
      </c>
      <c r="F95" s="571">
        <v>-100</v>
      </c>
      <c r="G95" s="600">
        <v>1169</v>
      </c>
      <c r="H95" s="592">
        <v>1130</v>
      </c>
      <c r="I95" s="592">
        <f t="shared" si="18"/>
        <v>39</v>
      </c>
      <c r="J95" s="592">
        <f t="shared" si="14"/>
        <v>-3900</v>
      </c>
      <c r="K95" s="592">
        <f t="shared" si="15"/>
        <v>-0.0039</v>
      </c>
      <c r="L95" s="512">
        <v>101793</v>
      </c>
      <c r="M95" s="513">
        <v>97333</v>
      </c>
      <c r="N95" s="513">
        <f t="shared" si="19"/>
        <v>4460</v>
      </c>
      <c r="O95" s="513">
        <f t="shared" si="16"/>
        <v>-446000</v>
      </c>
      <c r="P95" s="513">
        <f t="shared" si="17"/>
        <v>-0.446</v>
      </c>
      <c r="Q95" s="209"/>
    </row>
    <row r="96" spans="1:17" ht="15.75" customHeight="1">
      <c r="A96" s="556">
        <v>5</v>
      </c>
      <c r="B96" s="557" t="s">
        <v>120</v>
      </c>
      <c r="C96" s="562">
        <v>4865138</v>
      </c>
      <c r="D96" s="48" t="s">
        <v>14</v>
      </c>
      <c r="E96" s="49" t="s">
        <v>368</v>
      </c>
      <c r="F96" s="571">
        <v>-100</v>
      </c>
      <c r="G96" s="600">
        <v>999794</v>
      </c>
      <c r="H96" s="413">
        <v>999807</v>
      </c>
      <c r="I96" s="592">
        <f t="shared" si="18"/>
        <v>-13</v>
      </c>
      <c r="J96" s="592">
        <f t="shared" si="14"/>
        <v>1300</v>
      </c>
      <c r="K96" s="592">
        <f t="shared" si="15"/>
        <v>0.0013</v>
      </c>
      <c r="L96" s="512">
        <v>3792</v>
      </c>
      <c r="M96" s="516">
        <v>6797</v>
      </c>
      <c r="N96" s="513">
        <f t="shared" si="19"/>
        <v>-3005</v>
      </c>
      <c r="O96" s="513">
        <f t="shared" si="16"/>
        <v>300500</v>
      </c>
      <c r="P96" s="513">
        <f t="shared" si="17"/>
        <v>0.3005</v>
      </c>
      <c r="Q96" s="209"/>
    </row>
    <row r="97" spans="1:17" ht="15.75" customHeight="1">
      <c r="A97" s="556">
        <v>6</v>
      </c>
      <c r="B97" s="557" t="s">
        <v>121</v>
      </c>
      <c r="C97" s="562">
        <v>4865139</v>
      </c>
      <c r="D97" s="48" t="s">
        <v>14</v>
      </c>
      <c r="E97" s="49" t="s">
        <v>368</v>
      </c>
      <c r="F97" s="571">
        <v>-100</v>
      </c>
      <c r="G97" s="600">
        <v>2901</v>
      </c>
      <c r="H97" s="413">
        <v>2719</v>
      </c>
      <c r="I97" s="592">
        <f t="shared" si="18"/>
        <v>182</v>
      </c>
      <c r="J97" s="592">
        <f t="shared" si="14"/>
        <v>-18200</v>
      </c>
      <c r="K97" s="592">
        <f t="shared" si="15"/>
        <v>-0.0182</v>
      </c>
      <c r="L97" s="512">
        <v>59336</v>
      </c>
      <c r="M97" s="516">
        <v>53110</v>
      </c>
      <c r="N97" s="513">
        <f t="shared" si="19"/>
        <v>6226</v>
      </c>
      <c r="O97" s="513">
        <f t="shared" si="16"/>
        <v>-622600</v>
      </c>
      <c r="P97" s="513">
        <f t="shared" si="17"/>
        <v>-0.6226</v>
      </c>
      <c r="Q97" s="209"/>
    </row>
    <row r="98" spans="1:17" ht="15.75" customHeight="1">
      <c r="A98" s="556">
        <v>7</v>
      </c>
      <c r="B98" s="557" t="s">
        <v>122</v>
      </c>
      <c r="C98" s="562">
        <v>4864948</v>
      </c>
      <c r="D98" s="48" t="s">
        <v>14</v>
      </c>
      <c r="E98" s="49" t="s">
        <v>368</v>
      </c>
      <c r="F98" s="571">
        <v>-1000</v>
      </c>
      <c r="G98" s="600">
        <v>23602</v>
      </c>
      <c r="H98" s="413">
        <v>21845</v>
      </c>
      <c r="I98" s="592">
        <f t="shared" si="18"/>
        <v>1757</v>
      </c>
      <c r="J98" s="592">
        <f t="shared" si="14"/>
        <v>-1757000</v>
      </c>
      <c r="K98" s="592">
        <f t="shared" si="15"/>
        <v>-1.757</v>
      </c>
      <c r="L98" s="512">
        <v>225</v>
      </c>
      <c r="M98" s="516">
        <v>194</v>
      </c>
      <c r="N98" s="513">
        <f t="shared" si="19"/>
        <v>31</v>
      </c>
      <c r="O98" s="513">
        <f t="shared" si="16"/>
        <v>-31000</v>
      </c>
      <c r="P98" s="513">
        <f t="shared" si="17"/>
        <v>-0.031</v>
      </c>
      <c r="Q98" s="209"/>
    </row>
    <row r="99" spans="1:17" ht="15.75" customHeight="1">
      <c r="A99" s="556"/>
      <c r="B99" s="558" t="s">
        <v>123</v>
      </c>
      <c r="C99" s="562"/>
      <c r="D99" s="52"/>
      <c r="E99" s="52"/>
      <c r="F99" s="571"/>
      <c r="G99" s="600"/>
      <c r="H99" s="592"/>
      <c r="I99" s="592"/>
      <c r="J99" s="592"/>
      <c r="K99" s="592"/>
      <c r="L99" s="512"/>
      <c r="M99" s="513"/>
      <c r="N99" s="513"/>
      <c r="O99" s="513"/>
      <c r="P99" s="513"/>
      <c r="Q99" s="209"/>
    </row>
    <row r="100" spans="1:17" ht="15.75" customHeight="1">
      <c r="A100" s="556"/>
      <c r="B100" s="557"/>
      <c r="C100" s="562"/>
      <c r="D100" s="48"/>
      <c r="E100" s="48"/>
      <c r="F100" s="571"/>
      <c r="G100" s="600"/>
      <c r="H100" s="592"/>
      <c r="I100" s="592"/>
      <c r="J100" s="592"/>
      <c r="K100" s="592"/>
      <c r="L100" s="512"/>
      <c r="M100" s="513"/>
      <c r="N100" s="513"/>
      <c r="O100" s="513"/>
      <c r="P100" s="513"/>
      <c r="Q100" s="209"/>
    </row>
    <row r="101" spans="1:17" ht="15.75" customHeight="1">
      <c r="A101" s="556">
        <v>8</v>
      </c>
      <c r="B101" s="557" t="s">
        <v>124</v>
      </c>
      <c r="C101" s="562">
        <v>4864951</v>
      </c>
      <c r="D101" s="48" t="s">
        <v>14</v>
      </c>
      <c r="E101" s="49" t="s">
        <v>368</v>
      </c>
      <c r="F101" s="571">
        <v>-1000</v>
      </c>
      <c r="G101" s="476">
        <v>999978</v>
      </c>
      <c r="H101" s="503">
        <v>999978</v>
      </c>
      <c r="I101" s="592">
        <f>G101-H101</f>
        <v>0</v>
      </c>
      <c r="J101" s="592">
        <f aca="true" t="shared" si="20" ref="J101:J108">$F101*I101</f>
        <v>0</v>
      </c>
      <c r="K101" s="592">
        <f aca="true" t="shared" si="21" ref="K101:K108">J101/1000000</f>
        <v>0</v>
      </c>
      <c r="L101" s="479">
        <v>35439</v>
      </c>
      <c r="M101" s="503">
        <v>34451</v>
      </c>
      <c r="N101" s="513">
        <f>L101-M101</f>
        <v>988</v>
      </c>
      <c r="O101" s="513">
        <f aca="true" t="shared" si="22" ref="O101:O108">$F101*N101</f>
        <v>-988000</v>
      </c>
      <c r="P101" s="513">
        <f aca="true" t="shared" si="23" ref="P101:P108">O101/1000000</f>
        <v>-0.988</v>
      </c>
      <c r="Q101" s="209"/>
    </row>
    <row r="102" spans="1:17" ht="15.75" customHeight="1">
      <c r="A102" s="556">
        <v>9</v>
      </c>
      <c r="B102" s="557" t="s">
        <v>125</v>
      </c>
      <c r="C102" s="562">
        <v>4864952</v>
      </c>
      <c r="D102" s="48" t="s">
        <v>14</v>
      </c>
      <c r="E102" s="49" t="s">
        <v>368</v>
      </c>
      <c r="F102" s="571">
        <v>-1000</v>
      </c>
      <c r="G102" s="476">
        <v>999917</v>
      </c>
      <c r="H102" s="503">
        <v>999910</v>
      </c>
      <c r="I102" s="592">
        <f>G102-H102</f>
        <v>7</v>
      </c>
      <c r="J102" s="592">
        <f t="shared" si="20"/>
        <v>-7000</v>
      </c>
      <c r="K102" s="592">
        <f t="shared" si="21"/>
        <v>-0.007</v>
      </c>
      <c r="L102" s="482">
        <v>22206</v>
      </c>
      <c r="M102" s="503">
        <v>22064</v>
      </c>
      <c r="N102" s="513">
        <f>L102-M102</f>
        <v>142</v>
      </c>
      <c r="O102" s="513">
        <f t="shared" si="22"/>
        <v>-142000</v>
      </c>
      <c r="P102" s="513">
        <f t="shared" si="23"/>
        <v>-0.142</v>
      </c>
      <c r="Q102" s="209"/>
    </row>
    <row r="103" spans="1:17" ht="15.75" customHeight="1">
      <c r="A103" s="556"/>
      <c r="B103" s="557"/>
      <c r="C103" s="562">
        <v>4902501</v>
      </c>
      <c r="D103" s="48" t="s">
        <v>14</v>
      </c>
      <c r="E103" s="49" t="s">
        <v>368</v>
      </c>
      <c r="F103" s="571">
        <v>-1333.33</v>
      </c>
      <c r="G103" s="476">
        <v>999998</v>
      </c>
      <c r="H103" s="475">
        <v>1000000</v>
      </c>
      <c r="I103" s="592">
        <f>G103-H103</f>
        <v>-2</v>
      </c>
      <c r="J103" s="592">
        <f t="shared" si="20"/>
        <v>2666.66</v>
      </c>
      <c r="K103" s="592">
        <f t="shared" si="21"/>
        <v>0.00266666</v>
      </c>
      <c r="L103" s="479">
        <v>202</v>
      </c>
      <c r="M103" s="475">
        <v>0</v>
      </c>
      <c r="N103" s="513">
        <f>L103-M103</f>
        <v>202</v>
      </c>
      <c r="O103" s="513">
        <f t="shared" si="22"/>
        <v>-269332.66</v>
      </c>
      <c r="P103" s="513">
        <f t="shared" si="23"/>
        <v>-0.26933266</v>
      </c>
      <c r="Q103" s="209" t="s">
        <v>332</v>
      </c>
    </row>
    <row r="104" spans="1:17" ht="15.75" customHeight="1">
      <c r="A104" s="556"/>
      <c r="B104" s="559" t="s">
        <v>126</v>
      </c>
      <c r="C104" s="562"/>
      <c r="D104" s="48"/>
      <c r="E104" s="48"/>
      <c r="F104" s="571"/>
      <c r="G104" s="600"/>
      <c r="H104" s="592"/>
      <c r="I104" s="592"/>
      <c r="J104" s="592"/>
      <c r="K104" s="592"/>
      <c r="L104" s="512"/>
      <c r="M104" s="513"/>
      <c r="N104" s="513"/>
      <c r="O104" s="513"/>
      <c r="P104" s="513"/>
      <c r="Q104" s="209"/>
    </row>
    <row r="105" spans="1:17" ht="15.75" customHeight="1">
      <c r="A105" s="556">
        <v>10</v>
      </c>
      <c r="B105" s="492" t="s">
        <v>51</v>
      </c>
      <c r="C105" s="562">
        <v>4864843</v>
      </c>
      <c r="D105" s="52" t="s">
        <v>14</v>
      </c>
      <c r="E105" s="49" t="s">
        <v>368</v>
      </c>
      <c r="F105" s="571">
        <v>-1000</v>
      </c>
      <c r="G105" s="600">
        <v>199</v>
      </c>
      <c r="H105" s="592">
        <v>191</v>
      </c>
      <c r="I105" s="592">
        <f>G105-H105</f>
        <v>8</v>
      </c>
      <c r="J105" s="592">
        <f t="shared" si="20"/>
        <v>-8000</v>
      </c>
      <c r="K105" s="592">
        <f t="shared" si="21"/>
        <v>-0.008</v>
      </c>
      <c r="L105" s="512">
        <v>11694</v>
      </c>
      <c r="M105" s="513">
        <v>11339</v>
      </c>
      <c r="N105" s="513">
        <f>L105-M105</f>
        <v>355</v>
      </c>
      <c r="O105" s="513">
        <f t="shared" si="22"/>
        <v>-355000</v>
      </c>
      <c r="P105" s="513">
        <f t="shared" si="23"/>
        <v>-0.355</v>
      </c>
      <c r="Q105" s="209"/>
    </row>
    <row r="106" spans="1:17" ht="15.75" customHeight="1">
      <c r="A106" s="556">
        <v>11</v>
      </c>
      <c r="B106" s="557" t="s">
        <v>52</v>
      </c>
      <c r="C106" s="562">
        <v>4864844</v>
      </c>
      <c r="D106" s="48" t="s">
        <v>14</v>
      </c>
      <c r="E106" s="49" t="s">
        <v>368</v>
      </c>
      <c r="F106" s="571">
        <v>-1000</v>
      </c>
      <c r="G106" s="600">
        <v>998841</v>
      </c>
      <c r="H106" s="592">
        <v>998825</v>
      </c>
      <c r="I106" s="592">
        <f>G106-H106</f>
        <v>16</v>
      </c>
      <c r="J106" s="592">
        <f t="shared" si="20"/>
        <v>-16000</v>
      </c>
      <c r="K106" s="592">
        <f t="shared" si="21"/>
        <v>-0.016</v>
      </c>
      <c r="L106" s="512">
        <v>3091</v>
      </c>
      <c r="M106" s="513">
        <v>2970</v>
      </c>
      <c r="N106" s="513">
        <f>L106-M106</f>
        <v>121</v>
      </c>
      <c r="O106" s="513">
        <f t="shared" si="22"/>
        <v>-121000</v>
      </c>
      <c r="P106" s="513">
        <f t="shared" si="23"/>
        <v>-0.121</v>
      </c>
      <c r="Q106" s="209"/>
    </row>
    <row r="107" spans="1:17" ht="15.75" customHeight="1">
      <c r="A107" s="556"/>
      <c r="B107" s="559" t="s">
        <v>53</v>
      </c>
      <c r="C107" s="562"/>
      <c r="D107" s="48"/>
      <c r="E107" s="48"/>
      <c r="F107" s="571"/>
      <c r="G107" s="600"/>
      <c r="H107" s="592"/>
      <c r="I107" s="592"/>
      <c r="J107" s="592"/>
      <c r="K107" s="592"/>
      <c r="L107" s="512"/>
      <c r="M107" s="513"/>
      <c r="N107" s="513"/>
      <c r="O107" s="513"/>
      <c r="P107" s="513"/>
      <c r="Q107" s="209"/>
    </row>
    <row r="108" spans="1:17" ht="15.75" customHeight="1">
      <c r="A108" s="556">
        <v>12</v>
      </c>
      <c r="B108" s="557" t="s">
        <v>90</v>
      </c>
      <c r="C108" s="562">
        <v>4865169</v>
      </c>
      <c r="D108" s="48" t="s">
        <v>14</v>
      </c>
      <c r="E108" s="49" t="s">
        <v>368</v>
      </c>
      <c r="F108" s="571">
        <v>-1000</v>
      </c>
      <c r="G108" s="600">
        <v>12</v>
      </c>
      <c r="H108" s="592">
        <v>7</v>
      </c>
      <c r="I108" s="592">
        <f>G108-H108</f>
        <v>5</v>
      </c>
      <c r="J108" s="592">
        <f t="shared" si="20"/>
        <v>-5000</v>
      </c>
      <c r="K108" s="592">
        <f t="shared" si="21"/>
        <v>-0.005</v>
      </c>
      <c r="L108" s="512">
        <v>46106</v>
      </c>
      <c r="M108" s="513">
        <v>44030</v>
      </c>
      <c r="N108" s="513">
        <f>L108-M108</f>
        <v>2076</v>
      </c>
      <c r="O108" s="513">
        <f t="shared" si="22"/>
        <v>-2076000</v>
      </c>
      <c r="P108" s="513">
        <f t="shared" si="23"/>
        <v>-2.076</v>
      </c>
      <c r="Q108" s="209"/>
    </row>
    <row r="109" spans="1:17" ht="15.75" customHeight="1">
      <c r="A109" s="556"/>
      <c r="B109" s="558" t="s">
        <v>57</v>
      </c>
      <c r="C109" s="537"/>
      <c r="D109" s="52"/>
      <c r="E109" s="52"/>
      <c r="F109" s="571"/>
      <c r="G109" s="600"/>
      <c r="H109" s="601"/>
      <c r="I109" s="601"/>
      <c r="J109" s="601"/>
      <c r="K109" s="592"/>
      <c r="L109" s="515"/>
      <c r="M109" s="596"/>
      <c r="N109" s="596"/>
      <c r="O109" s="596"/>
      <c r="P109" s="513"/>
      <c r="Q109" s="260"/>
    </row>
    <row r="110" spans="1:17" ht="15.75" customHeight="1">
      <c r="A110" s="556"/>
      <c r="B110" s="558" t="s">
        <v>58</v>
      </c>
      <c r="C110" s="537"/>
      <c r="D110" s="52"/>
      <c r="E110" s="52"/>
      <c r="F110" s="571"/>
      <c r="G110" s="600"/>
      <c r="H110" s="601"/>
      <c r="I110" s="601"/>
      <c r="J110" s="601"/>
      <c r="K110" s="592"/>
      <c r="L110" s="515"/>
      <c r="M110" s="596"/>
      <c r="N110" s="596"/>
      <c r="O110" s="596"/>
      <c r="P110" s="513"/>
      <c r="Q110" s="260"/>
    </row>
    <row r="111" spans="1:17" ht="15.75" customHeight="1">
      <c r="A111" s="564"/>
      <c r="B111" s="567" t="s">
        <v>71</v>
      </c>
      <c r="C111" s="562"/>
      <c r="D111" s="52"/>
      <c r="E111" s="52"/>
      <c r="F111" s="571"/>
      <c r="G111" s="600"/>
      <c r="H111" s="592"/>
      <c r="I111" s="592"/>
      <c r="J111" s="592"/>
      <c r="K111" s="592"/>
      <c r="L111" s="515"/>
      <c r="M111" s="513"/>
      <c r="N111" s="513"/>
      <c r="O111" s="513"/>
      <c r="P111" s="513"/>
      <c r="Q111" s="260"/>
    </row>
    <row r="112" spans="1:17" ht="15.75" customHeight="1">
      <c r="A112" s="564">
        <v>13</v>
      </c>
      <c r="B112" s="568" t="s">
        <v>72</v>
      </c>
      <c r="C112" s="562">
        <v>4902529</v>
      </c>
      <c r="D112" s="48" t="s">
        <v>14</v>
      </c>
      <c r="E112" s="49" t="s">
        <v>368</v>
      </c>
      <c r="F112" s="571">
        <v>-500</v>
      </c>
      <c r="G112" s="600">
        <v>3063</v>
      </c>
      <c r="H112" s="592">
        <v>3063</v>
      </c>
      <c r="I112" s="592">
        <f>G112-H112</f>
        <v>0</v>
      </c>
      <c r="J112" s="592">
        <f>$F112*I112</f>
        <v>0</v>
      </c>
      <c r="K112" s="592">
        <f>J112/1000000</f>
        <v>0</v>
      </c>
      <c r="L112" s="512">
        <v>24105</v>
      </c>
      <c r="M112" s="513">
        <v>23474</v>
      </c>
      <c r="N112" s="513">
        <f>L112-M112</f>
        <v>631</v>
      </c>
      <c r="O112" s="513">
        <f>$F112*N112</f>
        <v>-315500</v>
      </c>
      <c r="P112" s="513">
        <f>O112/1000000</f>
        <v>-0.3155</v>
      </c>
      <c r="Q112" s="209"/>
    </row>
    <row r="113" spans="1:17" ht="15.75" customHeight="1">
      <c r="A113" s="564">
        <v>14</v>
      </c>
      <c r="B113" s="568" t="s">
        <v>73</v>
      </c>
      <c r="C113" s="562">
        <v>4902530</v>
      </c>
      <c r="D113" s="48" t="s">
        <v>14</v>
      </c>
      <c r="E113" s="49" t="s">
        <v>368</v>
      </c>
      <c r="F113" s="571">
        <v>-500</v>
      </c>
      <c r="G113" s="600">
        <v>2847</v>
      </c>
      <c r="H113" s="592">
        <v>2847</v>
      </c>
      <c r="I113" s="592">
        <f aca="true" t="shared" si="24" ref="I113:I125">G113-H113</f>
        <v>0</v>
      </c>
      <c r="J113" s="592">
        <f aca="true" t="shared" si="25" ref="J113:J129">$F113*I113</f>
        <v>0</v>
      </c>
      <c r="K113" s="592">
        <f aca="true" t="shared" si="26" ref="K113:K129">J113/1000000</f>
        <v>0</v>
      </c>
      <c r="L113" s="512">
        <v>16367</v>
      </c>
      <c r="M113" s="513">
        <v>15847</v>
      </c>
      <c r="N113" s="513">
        <f aca="true" t="shared" si="27" ref="N113:N125">L113-M113</f>
        <v>520</v>
      </c>
      <c r="O113" s="513">
        <f aca="true" t="shared" si="28" ref="O113:O129">$F113*N113</f>
        <v>-260000</v>
      </c>
      <c r="P113" s="513">
        <f aca="true" t="shared" si="29" ref="P113:P129">O113/1000000</f>
        <v>-0.26</v>
      </c>
      <c r="Q113" s="209"/>
    </row>
    <row r="114" spans="1:17" ht="15.75" customHeight="1">
      <c r="A114" s="564">
        <v>15</v>
      </c>
      <c r="B114" s="568" t="s">
        <v>74</v>
      </c>
      <c r="C114" s="562">
        <v>4902531</v>
      </c>
      <c r="D114" s="48" t="s">
        <v>14</v>
      </c>
      <c r="E114" s="49" t="s">
        <v>368</v>
      </c>
      <c r="F114" s="571">
        <v>-500</v>
      </c>
      <c r="G114" s="600">
        <v>2855</v>
      </c>
      <c r="H114" s="592">
        <v>2855</v>
      </c>
      <c r="I114" s="592">
        <f t="shared" si="24"/>
        <v>0</v>
      </c>
      <c r="J114" s="592">
        <f t="shared" si="25"/>
        <v>0</v>
      </c>
      <c r="K114" s="592">
        <f t="shared" si="26"/>
        <v>0</v>
      </c>
      <c r="L114" s="512">
        <v>11234</v>
      </c>
      <c r="M114" s="513">
        <v>10898</v>
      </c>
      <c r="N114" s="513">
        <f t="shared" si="27"/>
        <v>336</v>
      </c>
      <c r="O114" s="513">
        <f t="shared" si="28"/>
        <v>-168000</v>
      </c>
      <c r="P114" s="513">
        <f t="shared" si="29"/>
        <v>-0.168</v>
      </c>
      <c r="Q114" s="209"/>
    </row>
    <row r="115" spans="1:17" ht="15.75" customHeight="1">
      <c r="A115" s="564">
        <v>16</v>
      </c>
      <c r="B115" s="568" t="s">
        <v>75</v>
      </c>
      <c r="C115" s="562">
        <v>4902532</v>
      </c>
      <c r="D115" s="48" t="s">
        <v>14</v>
      </c>
      <c r="E115" s="49" t="s">
        <v>368</v>
      </c>
      <c r="F115" s="571">
        <v>-500</v>
      </c>
      <c r="G115" s="600">
        <v>2938</v>
      </c>
      <c r="H115" s="413">
        <v>2938</v>
      </c>
      <c r="I115" s="592">
        <f t="shared" si="24"/>
        <v>0</v>
      </c>
      <c r="J115" s="592">
        <f t="shared" si="25"/>
        <v>0</v>
      </c>
      <c r="K115" s="592">
        <f t="shared" si="26"/>
        <v>0</v>
      </c>
      <c r="L115" s="512">
        <v>12667</v>
      </c>
      <c r="M115" s="516">
        <v>12431</v>
      </c>
      <c r="N115" s="513">
        <f t="shared" si="27"/>
        <v>236</v>
      </c>
      <c r="O115" s="513">
        <f t="shared" si="28"/>
        <v>-118000</v>
      </c>
      <c r="P115" s="513">
        <f t="shared" si="29"/>
        <v>-0.118</v>
      </c>
      <c r="Q115" s="209"/>
    </row>
    <row r="116" spans="1:17" ht="15.75" customHeight="1">
      <c r="A116" s="564"/>
      <c r="B116" s="567" t="s">
        <v>36</v>
      </c>
      <c r="C116" s="562"/>
      <c r="D116" s="52"/>
      <c r="E116" s="52"/>
      <c r="F116" s="571"/>
      <c r="G116" s="600"/>
      <c r="H116" s="592"/>
      <c r="I116" s="592"/>
      <c r="J116" s="592"/>
      <c r="K116" s="592"/>
      <c r="L116" s="512"/>
      <c r="M116" s="513"/>
      <c r="N116" s="513"/>
      <c r="O116" s="513"/>
      <c r="P116" s="513"/>
      <c r="Q116" s="209"/>
    </row>
    <row r="117" spans="1:17" ht="15.75" customHeight="1">
      <c r="A117" s="564">
        <v>17</v>
      </c>
      <c r="B117" s="569" t="s">
        <v>76</v>
      </c>
      <c r="C117" s="570">
        <v>4864807</v>
      </c>
      <c r="D117" s="48" t="s">
        <v>14</v>
      </c>
      <c r="E117" s="49" t="s">
        <v>368</v>
      </c>
      <c r="F117" s="571">
        <v>-100</v>
      </c>
      <c r="G117" s="515">
        <v>60837</v>
      </c>
      <c r="H117" s="413">
        <v>60274</v>
      </c>
      <c r="I117" s="592">
        <f t="shared" si="24"/>
        <v>563</v>
      </c>
      <c r="J117" s="592">
        <f t="shared" si="25"/>
        <v>-56300</v>
      </c>
      <c r="K117" s="592">
        <f t="shared" si="26"/>
        <v>-0.0563</v>
      </c>
      <c r="L117" s="515">
        <v>24446</v>
      </c>
      <c r="M117" s="516">
        <v>24350</v>
      </c>
      <c r="N117" s="513">
        <f t="shared" si="27"/>
        <v>96</v>
      </c>
      <c r="O117" s="513">
        <f t="shared" si="28"/>
        <v>-9600</v>
      </c>
      <c r="P117" s="513">
        <f t="shared" si="29"/>
        <v>-0.0096</v>
      </c>
      <c r="Q117" s="209"/>
    </row>
    <row r="118" spans="1:17" ht="15.75" customHeight="1">
      <c r="A118" s="564">
        <v>18</v>
      </c>
      <c r="B118" s="569" t="s">
        <v>151</v>
      </c>
      <c r="C118" s="570">
        <v>4865086</v>
      </c>
      <c r="D118" s="48" t="s">
        <v>14</v>
      </c>
      <c r="E118" s="49" t="s">
        <v>368</v>
      </c>
      <c r="F118" s="571">
        <v>-100</v>
      </c>
      <c r="G118" s="600">
        <v>5134</v>
      </c>
      <c r="H118" s="413">
        <v>4836</v>
      </c>
      <c r="I118" s="592">
        <f t="shared" si="24"/>
        <v>298</v>
      </c>
      <c r="J118" s="592">
        <f t="shared" si="25"/>
        <v>-29800</v>
      </c>
      <c r="K118" s="592">
        <f t="shared" si="26"/>
        <v>-0.0298</v>
      </c>
      <c r="L118" s="512">
        <v>21772</v>
      </c>
      <c r="M118" s="516">
        <v>19848</v>
      </c>
      <c r="N118" s="513">
        <f t="shared" si="27"/>
        <v>1924</v>
      </c>
      <c r="O118" s="513">
        <f t="shared" si="28"/>
        <v>-192400</v>
      </c>
      <c r="P118" s="513">
        <f t="shared" si="29"/>
        <v>-0.1924</v>
      </c>
      <c r="Q118" s="209"/>
    </row>
    <row r="119" spans="1:17" ht="15.75" customHeight="1">
      <c r="A119" s="556"/>
      <c r="B119" s="559" t="s">
        <v>77</v>
      </c>
      <c r="C119" s="562"/>
      <c r="D119" s="48"/>
      <c r="E119" s="48"/>
      <c r="F119" s="571"/>
      <c r="G119" s="600"/>
      <c r="H119" s="592"/>
      <c r="I119" s="592"/>
      <c r="J119" s="592"/>
      <c r="K119" s="592"/>
      <c r="L119" s="512"/>
      <c r="M119" s="513"/>
      <c r="N119" s="513"/>
      <c r="O119" s="513"/>
      <c r="P119" s="513"/>
      <c r="Q119" s="209"/>
    </row>
    <row r="120" spans="1:17" ht="15.75" customHeight="1">
      <c r="A120" s="556">
        <v>19</v>
      </c>
      <c r="B120" s="557" t="s">
        <v>70</v>
      </c>
      <c r="C120" s="562">
        <v>4902535</v>
      </c>
      <c r="D120" s="48" t="s">
        <v>14</v>
      </c>
      <c r="E120" s="49" t="s">
        <v>368</v>
      </c>
      <c r="F120" s="571">
        <v>-100</v>
      </c>
      <c r="G120" s="600">
        <v>999726</v>
      </c>
      <c r="H120" s="413">
        <v>999734</v>
      </c>
      <c r="I120" s="592">
        <f t="shared" si="24"/>
        <v>-8</v>
      </c>
      <c r="J120" s="592">
        <f t="shared" si="25"/>
        <v>800</v>
      </c>
      <c r="K120" s="592">
        <f t="shared" si="26"/>
        <v>0.0008</v>
      </c>
      <c r="L120" s="512">
        <v>3922</v>
      </c>
      <c r="M120" s="516">
        <v>3846</v>
      </c>
      <c r="N120" s="513">
        <f t="shared" si="27"/>
        <v>76</v>
      </c>
      <c r="O120" s="513">
        <f t="shared" si="28"/>
        <v>-7600</v>
      </c>
      <c r="P120" s="513">
        <f t="shared" si="29"/>
        <v>-0.0076</v>
      </c>
      <c r="Q120" s="209"/>
    </row>
    <row r="121" spans="1:17" ht="15.75" customHeight="1">
      <c r="A121" s="556">
        <v>20</v>
      </c>
      <c r="B121" s="557" t="s">
        <v>78</v>
      </c>
      <c r="C121" s="562">
        <v>4902536</v>
      </c>
      <c r="D121" s="48" t="s">
        <v>14</v>
      </c>
      <c r="E121" s="49" t="s">
        <v>368</v>
      </c>
      <c r="F121" s="571">
        <v>-100</v>
      </c>
      <c r="G121" s="600">
        <v>717</v>
      </c>
      <c r="H121" s="413">
        <v>711</v>
      </c>
      <c r="I121" s="592">
        <f t="shared" si="24"/>
        <v>6</v>
      </c>
      <c r="J121" s="592">
        <f t="shared" si="25"/>
        <v>-600</v>
      </c>
      <c r="K121" s="592">
        <f t="shared" si="26"/>
        <v>-0.0006</v>
      </c>
      <c r="L121" s="512">
        <v>9825</v>
      </c>
      <c r="M121" s="516">
        <v>9153</v>
      </c>
      <c r="N121" s="513">
        <f t="shared" si="27"/>
        <v>672</v>
      </c>
      <c r="O121" s="513">
        <f t="shared" si="28"/>
        <v>-67200</v>
      </c>
      <c r="P121" s="513">
        <f t="shared" si="29"/>
        <v>-0.0672</v>
      </c>
      <c r="Q121" s="209"/>
    </row>
    <row r="122" spans="1:17" ht="15.75" customHeight="1">
      <c r="A122" s="556">
        <v>21</v>
      </c>
      <c r="B122" s="557" t="s">
        <v>91</v>
      </c>
      <c r="C122" s="562">
        <v>4902537</v>
      </c>
      <c r="D122" s="48" t="s">
        <v>14</v>
      </c>
      <c r="E122" s="49" t="s">
        <v>368</v>
      </c>
      <c r="F122" s="571">
        <v>-100</v>
      </c>
      <c r="G122" s="600">
        <v>1614</v>
      </c>
      <c r="H122" s="413">
        <v>1540</v>
      </c>
      <c r="I122" s="592">
        <f t="shared" si="24"/>
        <v>74</v>
      </c>
      <c r="J122" s="592">
        <f t="shared" si="25"/>
        <v>-7400</v>
      </c>
      <c r="K122" s="592">
        <f t="shared" si="26"/>
        <v>-0.0074</v>
      </c>
      <c r="L122" s="512">
        <v>39506</v>
      </c>
      <c r="M122" s="516">
        <v>37056</v>
      </c>
      <c r="N122" s="513">
        <f t="shared" si="27"/>
        <v>2450</v>
      </c>
      <c r="O122" s="513">
        <f t="shared" si="28"/>
        <v>-245000</v>
      </c>
      <c r="P122" s="513">
        <f t="shared" si="29"/>
        <v>-0.245</v>
      </c>
      <c r="Q122" s="209"/>
    </row>
    <row r="123" spans="1:17" ht="15.75" customHeight="1">
      <c r="A123" s="556">
        <v>22</v>
      </c>
      <c r="B123" s="557" t="s">
        <v>79</v>
      </c>
      <c r="C123" s="562">
        <v>4902538</v>
      </c>
      <c r="D123" s="48" t="s">
        <v>14</v>
      </c>
      <c r="E123" s="49" t="s">
        <v>368</v>
      </c>
      <c r="F123" s="571">
        <v>-100</v>
      </c>
      <c r="G123" s="600">
        <v>4064</v>
      </c>
      <c r="H123" s="413">
        <v>3764</v>
      </c>
      <c r="I123" s="592">
        <f t="shared" si="24"/>
        <v>300</v>
      </c>
      <c r="J123" s="592">
        <f t="shared" si="25"/>
        <v>-30000</v>
      </c>
      <c r="K123" s="592">
        <f t="shared" si="26"/>
        <v>-0.03</v>
      </c>
      <c r="L123" s="512">
        <v>16707</v>
      </c>
      <c r="M123" s="516">
        <v>15559</v>
      </c>
      <c r="N123" s="513">
        <f t="shared" si="27"/>
        <v>1148</v>
      </c>
      <c r="O123" s="513">
        <f t="shared" si="28"/>
        <v>-114800</v>
      </c>
      <c r="P123" s="513">
        <f t="shared" si="29"/>
        <v>-0.1148</v>
      </c>
      <c r="Q123" s="209"/>
    </row>
    <row r="124" spans="1:17" ht="15.75" customHeight="1">
      <c r="A124" s="556">
        <v>23</v>
      </c>
      <c r="B124" s="557" t="s">
        <v>80</v>
      </c>
      <c r="C124" s="562">
        <v>4902539</v>
      </c>
      <c r="D124" s="48" t="s">
        <v>14</v>
      </c>
      <c r="E124" s="49" t="s">
        <v>368</v>
      </c>
      <c r="F124" s="571">
        <v>-100</v>
      </c>
      <c r="G124" s="600">
        <v>999988</v>
      </c>
      <c r="H124" s="413">
        <v>999989</v>
      </c>
      <c r="I124" s="592">
        <f t="shared" si="24"/>
        <v>-1</v>
      </c>
      <c r="J124" s="592">
        <f t="shared" si="25"/>
        <v>100</v>
      </c>
      <c r="K124" s="592">
        <f t="shared" si="26"/>
        <v>0.0001</v>
      </c>
      <c r="L124" s="512">
        <v>312</v>
      </c>
      <c r="M124" s="516">
        <v>328</v>
      </c>
      <c r="N124" s="513">
        <f t="shared" si="27"/>
        <v>-16</v>
      </c>
      <c r="O124" s="513">
        <f t="shared" si="28"/>
        <v>1600</v>
      </c>
      <c r="P124" s="513">
        <f t="shared" si="29"/>
        <v>0.0016</v>
      </c>
      <c r="Q124" s="209"/>
    </row>
    <row r="125" spans="1:17" ht="15.75" customHeight="1">
      <c r="A125" s="556">
        <v>24</v>
      </c>
      <c r="B125" s="557" t="s">
        <v>66</v>
      </c>
      <c r="C125" s="562">
        <v>4902540</v>
      </c>
      <c r="D125" s="48" t="s">
        <v>14</v>
      </c>
      <c r="E125" s="49" t="s">
        <v>368</v>
      </c>
      <c r="F125" s="571">
        <v>-100</v>
      </c>
      <c r="G125" s="600">
        <v>15</v>
      </c>
      <c r="H125" s="413">
        <v>15</v>
      </c>
      <c r="I125" s="592">
        <f t="shared" si="24"/>
        <v>0</v>
      </c>
      <c r="J125" s="592">
        <f t="shared" si="25"/>
        <v>0</v>
      </c>
      <c r="K125" s="592">
        <f t="shared" si="26"/>
        <v>0</v>
      </c>
      <c r="L125" s="512">
        <v>13398</v>
      </c>
      <c r="M125" s="516">
        <v>13398</v>
      </c>
      <c r="N125" s="513">
        <f t="shared" si="27"/>
        <v>0</v>
      </c>
      <c r="O125" s="513">
        <f t="shared" si="28"/>
        <v>0</v>
      </c>
      <c r="P125" s="513">
        <f t="shared" si="29"/>
        <v>0</v>
      </c>
      <c r="Q125" s="209"/>
    </row>
    <row r="126" spans="1:17" ht="15.75" customHeight="1">
      <c r="A126" s="556"/>
      <c r="B126" s="559" t="s">
        <v>81</v>
      </c>
      <c r="C126" s="562"/>
      <c r="D126" s="48"/>
      <c r="E126" s="48"/>
      <c r="F126" s="571"/>
      <c r="G126" s="600"/>
      <c r="H126" s="592"/>
      <c r="I126" s="592"/>
      <c r="J126" s="592"/>
      <c r="K126" s="592"/>
      <c r="L126" s="512"/>
      <c r="M126" s="513"/>
      <c r="N126" s="513"/>
      <c r="O126" s="513"/>
      <c r="P126" s="513"/>
      <c r="Q126" s="209"/>
    </row>
    <row r="127" spans="1:17" ht="15.75" customHeight="1">
      <c r="A127" s="556">
        <v>25</v>
      </c>
      <c r="B127" s="557" t="s">
        <v>82</v>
      </c>
      <c r="C127" s="562">
        <v>4902541</v>
      </c>
      <c r="D127" s="48" t="s">
        <v>14</v>
      </c>
      <c r="E127" s="49" t="s">
        <v>368</v>
      </c>
      <c r="F127" s="571">
        <v>-100</v>
      </c>
      <c r="G127" s="600">
        <v>20</v>
      </c>
      <c r="H127" s="413">
        <v>17</v>
      </c>
      <c r="I127" s="592">
        <f>G127-H127</f>
        <v>3</v>
      </c>
      <c r="J127" s="592">
        <f t="shared" si="25"/>
        <v>-300</v>
      </c>
      <c r="K127" s="592">
        <f t="shared" si="26"/>
        <v>-0.0003</v>
      </c>
      <c r="L127" s="512">
        <v>48323</v>
      </c>
      <c r="M127" s="516">
        <v>46770</v>
      </c>
      <c r="N127" s="513">
        <f>L127-M127</f>
        <v>1553</v>
      </c>
      <c r="O127" s="513">
        <f t="shared" si="28"/>
        <v>-155300</v>
      </c>
      <c r="P127" s="513">
        <f t="shared" si="29"/>
        <v>-0.1553</v>
      </c>
      <c r="Q127" s="209"/>
    </row>
    <row r="128" spans="1:17" ht="15.75" customHeight="1">
      <c r="A128" s="556">
        <v>26</v>
      </c>
      <c r="B128" s="557" t="s">
        <v>83</v>
      </c>
      <c r="C128" s="562">
        <v>4902542</v>
      </c>
      <c r="D128" s="48" t="s">
        <v>14</v>
      </c>
      <c r="E128" s="49" t="s">
        <v>368</v>
      </c>
      <c r="F128" s="571">
        <v>-100</v>
      </c>
      <c r="G128" s="600">
        <v>68</v>
      </c>
      <c r="H128" s="413">
        <v>55</v>
      </c>
      <c r="I128" s="592">
        <f>G128-H128</f>
        <v>13</v>
      </c>
      <c r="J128" s="592">
        <f t="shared" si="25"/>
        <v>-1300</v>
      </c>
      <c r="K128" s="592">
        <f t="shared" si="26"/>
        <v>-0.0013</v>
      </c>
      <c r="L128" s="512">
        <v>45409</v>
      </c>
      <c r="M128" s="516">
        <v>43632</v>
      </c>
      <c r="N128" s="513">
        <f>L128-M128</f>
        <v>1777</v>
      </c>
      <c r="O128" s="513">
        <f t="shared" si="28"/>
        <v>-177700</v>
      </c>
      <c r="P128" s="513">
        <f t="shared" si="29"/>
        <v>-0.1777</v>
      </c>
      <c r="Q128" s="209"/>
    </row>
    <row r="129" spans="1:17" ht="15.75" customHeight="1">
      <c r="A129" s="556">
        <v>27</v>
      </c>
      <c r="B129" s="557" t="s">
        <v>84</v>
      </c>
      <c r="C129" s="562">
        <v>4902543</v>
      </c>
      <c r="D129" s="48" t="s">
        <v>14</v>
      </c>
      <c r="E129" s="49" t="s">
        <v>368</v>
      </c>
      <c r="F129" s="571">
        <v>-100</v>
      </c>
      <c r="G129" s="600">
        <v>81</v>
      </c>
      <c r="H129" s="413">
        <v>67</v>
      </c>
      <c r="I129" s="592">
        <f>G129-H129</f>
        <v>14</v>
      </c>
      <c r="J129" s="592">
        <f t="shared" si="25"/>
        <v>-1400</v>
      </c>
      <c r="K129" s="592">
        <f t="shared" si="26"/>
        <v>-0.0014</v>
      </c>
      <c r="L129" s="512">
        <v>63153</v>
      </c>
      <c r="M129" s="516">
        <v>61159</v>
      </c>
      <c r="N129" s="513">
        <f>L129-M129</f>
        <v>1994</v>
      </c>
      <c r="O129" s="513">
        <f t="shared" si="28"/>
        <v>-199400</v>
      </c>
      <c r="P129" s="513">
        <f t="shared" si="29"/>
        <v>-0.1994</v>
      </c>
      <c r="Q129" s="209"/>
    </row>
    <row r="130" spans="1:17" ht="15.75" customHeight="1" thickBot="1">
      <c r="A130" s="560"/>
      <c r="B130" s="561"/>
      <c r="C130" s="563"/>
      <c r="D130" s="125"/>
      <c r="E130" s="55"/>
      <c r="F130" s="499"/>
      <c r="G130" s="38"/>
      <c r="H130" s="32"/>
      <c r="I130" s="33"/>
      <c r="J130" s="33"/>
      <c r="K130" s="34"/>
      <c r="L130" s="546"/>
      <c r="M130" s="33"/>
      <c r="N130" s="33"/>
      <c r="O130" s="33"/>
      <c r="P130" s="34"/>
      <c r="Q130" s="210"/>
    </row>
    <row r="131" ht="13.5" thickTop="1"/>
    <row r="132" spans="4:16" ht="16.5">
      <c r="D132" s="24"/>
      <c r="K132" s="602">
        <f>SUM(K91:K130)</f>
        <v>-1.92403334</v>
      </c>
      <c r="L132" s="63"/>
      <c r="M132" s="63"/>
      <c r="N132" s="63"/>
      <c r="O132" s="63"/>
      <c r="P132" s="602">
        <f>SUM(P91:P130)</f>
        <v>-6.744032659999999</v>
      </c>
    </row>
    <row r="133" spans="11:16" ht="14.25">
      <c r="K133" s="63"/>
      <c r="L133" s="63"/>
      <c r="M133" s="63"/>
      <c r="N133" s="63"/>
      <c r="O133" s="63"/>
      <c r="P133" s="63"/>
    </row>
    <row r="134" spans="11:16" ht="14.25">
      <c r="K134" s="63"/>
      <c r="L134" s="63"/>
      <c r="M134" s="63"/>
      <c r="N134" s="63"/>
      <c r="O134" s="63"/>
      <c r="P134" s="63"/>
    </row>
    <row r="135" spans="17:18" ht="15">
      <c r="Q135" s="603" t="str">
        <f>NDPL!Q1</f>
        <v>JUNE 2010</v>
      </c>
      <c r="R135" s="353"/>
    </row>
    <row r="136" ht="13.5" thickBot="1"/>
    <row r="137" spans="1:17" ht="44.25" customHeight="1">
      <c r="A137" s="502"/>
      <c r="B137" s="500" t="s">
        <v>156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9.5" customHeight="1">
      <c r="A138" s="318"/>
      <c r="B138" s="418" t="s">
        <v>157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61"/>
    </row>
    <row r="139" spans="1:17" ht="19.5" customHeight="1">
      <c r="A139" s="318"/>
      <c r="B139" s="414" t="s">
        <v>269</v>
      </c>
      <c r="C139" s="21"/>
      <c r="D139" s="21"/>
      <c r="E139" s="21"/>
      <c r="F139" s="21"/>
      <c r="G139" s="21"/>
      <c r="H139" s="21"/>
      <c r="I139" s="21"/>
      <c r="J139" s="21"/>
      <c r="K139" s="287">
        <f>K52</f>
        <v>1.8438999999999999</v>
      </c>
      <c r="L139" s="287"/>
      <c r="M139" s="287"/>
      <c r="N139" s="287"/>
      <c r="O139" s="287"/>
      <c r="P139" s="287">
        <f>P52</f>
        <v>0.7958999999999996</v>
      </c>
      <c r="Q139" s="61"/>
    </row>
    <row r="140" spans="1:17" ht="19.5" customHeight="1">
      <c r="A140" s="318"/>
      <c r="B140" s="414" t="s">
        <v>270</v>
      </c>
      <c r="C140" s="21"/>
      <c r="D140" s="21"/>
      <c r="E140" s="21"/>
      <c r="F140" s="21"/>
      <c r="G140" s="21"/>
      <c r="H140" s="21"/>
      <c r="I140" s="21"/>
      <c r="J140" s="21"/>
      <c r="K140" s="287">
        <f>K132</f>
        <v>-1.92403334</v>
      </c>
      <c r="L140" s="287"/>
      <c r="M140" s="287"/>
      <c r="N140" s="287"/>
      <c r="O140" s="287"/>
      <c r="P140" s="287">
        <f>P132</f>
        <v>-6.744032659999999</v>
      </c>
      <c r="Q140" s="61"/>
    </row>
    <row r="141" spans="1:17" ht="19.5" customHeight="1">
      <c r="A141" s="318"/>
      <c r="B141" s="414" t="s">
        <v>158</v>
      </c>
      <c r="C141" s="21"/>
      <c r="D141" s="21"/>
      <c r="E141" s="21"/>
      <c r="F141" s="21"/>
      <c r="G141" s="21"/>
      <c r="H141" s="21"/>
      <c r="I141" s="21"/>
      <c r="J141" s="21"/>
      <c r="K141" s="287">
        <f>'ROHTAK ROAD'!K46</f>
        <v>-0.13019999999999998</v>
      </c>
      <c r="L141" s="287"/>
      <c r="M141" s="287"/>
      <c r="N141" s="287"/>
      <c r="O141" s="287"/>
      <c r="P141" s="287">
        <f>'ROHTAK ROAD'!P46</f>
        <v>-0.3981</v>
      </c>
      <c r="Q141" s="61"/>
    </row>
    <row r="142" spans="1:17" ht="19.5" customHeight="1">
      <c r="A142" s="318"/>
      <c r="B142" s="414" t="s">
        <v>159</v>
      </c>
      <c r="C142" s="21"/>
      <c r="D142" s="21"/>
      <c r="E142" s="21"/>
      <c r="F142" s="21"/>
      <c r="G142" s="21"/>
      <c r="H142" s="21"/>
      <c r="I142" s="21"/>
      <c r="J142" s="21"/>
      <c r="K142" s="287">
        <f>SUM(K139:K141)</f>
        <v>-0.21033334000000015</v>
      </c>
      <c r="L142" s="287"/>
      <c r="M142" s="287"/>
      <c r="N142" s="287"/>
      <c r="O142" s="287"/>
      <c r="P142" s="287">
        <f>SUM(P139:P141)</f>
        <v>-6.34623266</v>
      </c>
      <c r="Q142" s="61"/>
    </row>
    <row r="143" spans="1:17" ht="19.5" customHeight="1">
      <c r="A143" s="318"/>
      <c r="B143" s="418" t="s">
        <v>160</v>
      </c>
      <c r="C143" s="21"/>
      <c r="D143" s="21"/>
      <c r="E143" s="21"/>
      <c r="F143" s="21"/>
      <c r="G143" s="21"/>
      <c r="H143" s="21"/>
      <c r="I143" s="21"/>
      <c r="J143" s="21"/>
      <c r="K143" s="287"/>
      <c r="L143" s="287"/>
      <c r="M143" s="287"/>
      <c r="N143" s="287"/>
      <c r="O143" s="287"/>
      <c r="P143" s="287"/>
      <c r="Q143" s="61"/>
    </row>
    <row r="144" spans="1:17" ht="19.5" customHeight="1">
      <c r="A144" s="318"/>
      <c r="B144" s="414" t="s">
        <v>271</v>
      </c>
      <c r="C144" s="21"/>
      <c r="D144" s="21"/>
      <c r="E144" s="21"/>
      <c r="F144" s="21"/>
      <c r="G144" s="21"/>
      <c r="H144" s="21"/>
      <c r="I144" s="21"/>
      <c r="J144" s="21"/>
      <c r="K144" s="287">
        <f>K83</f>
        <v>0.060999999999999985</v>
      </c>
      <c r="L144" s="287"/>
      <c r="M144" s="287"/>
      <c r="N144" s="287"/>
      <c r="O144" s="287"/>
      <c r="P144" s="287">
        <f>P83</f>
        <v>6.667</v>
      </c>
      <c r="Q144" s="61"/>
    </row>
    <row r="145" spans="1:17" ht="19.5" customHeight="1" thickBot="1">
      <c r="A145" s="319"/>
      <c r="B145" s="501" t="s">
        <v>161</v>
      </c>
      <c r="C145" s="62"/>
      <c r="D145" s="62"/>
      <c r="E145" s="62"/>
      <c r="F145" s="62"/>
      <c r="G145" s="62"/>
      <c r="H145" s="62"/>
      <c r="I145" s="62"/>
      <c r="J145" s="62"/>
      <c r="K145" s="284">
        <f>SUM(K142:K144)</f>
        <v>-0.14933334000000015</v>
      </c>
      <c r="L145" s="285"/>
      <c r="M145" s="285"/>
      <c r="N145" s="285"/>
      <c r="O145" s="285"/>
      <c r="P145" s="284">
        <f>SUM(P142:P144)</f>
        <v>0.32076733999999973</v>
      </c>
      <c r="Q145" s="286"/>
    </row>
    <row r="146" ht="12.75">
      <c r="A146" s="318"/>
    </row>
    <row r="147" ht="12.75">
      <c r="A147" s="318"/>
    </row>
    <row r="148" ht="12.75">
      <c r="A148" s="318"/>
    </row>
    <row r="149" ht="13.5" thickBot="1">
      <c r="A149" s="319"/>
    </row>
    <row r="150" spans="1:17" ht="12.75">
      <c r="A150" s="312"/>
      <c r="B150" s="313"/>
      <c r="C150" s="313"/>
      <c r="D150" s="313"/>
      <c r="E150" s="313"/>
      <c r="F150" s="313"/>
      <c r="G150" s="313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23.25">
      <c r="A151" s="320" t="s">
        <v>349</v>
      </c>
      <c r="B151" s="304"/>
      <c r="C151" s="304"/>
      <c r="D151" s="304"/>
      <c r="E151" s="304"/>
      <c r="F151" s="304"/>
      <c r="G151" s="304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314"/>
      <c r="B152" s="304"/>
      <c r="C152" s="304"/>
      <c r="D152" s="304"/>
      <c r="E152" s="304"/>
      <c r="F152" s="304"/>
      <c r="G152" s="304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15"/>
      <c r="B153" s="316"/>
      <c r="C153" s="316"/>
      <c r="D153" s="316"/>
      <c r="E153" s="316"/>
      <c r="F153" s="316"/>
      <c r="G153" s="316"/>
      <c r="H153" s="21"/>
      <c r="I153" s="21"/>
      <c r="J153" s="21"/>
      <c r="K153" s="344" t="s">
        <v>361</v>
      </c>
      <c r="L153" s="21"/>
      <c r="M153" s="21"/>
      <c r="N153" s="21"/>
      <c r="O153" s="21"/>
      <c r="P153" s="344" t="s">
        <v>362</v>
      </c>
      <c r="Q153" s="61"/>
    </row>
    <row r="154" spans="1:17" ht="12.75">
      <c r="A154" s="317"/>
      <c r="B154" s="180"/>
      <c r="C154" s="180"/>
      <c r="D154" s="180"/>
      <c r="E154" s="180"/>
      <c r="F154" s="180"/>
      <c r="G154" s="180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317"/>
      <c r="B155" s="180"/>
      <c r="C155" s="180"/>
      <c r="D155" s="180"/>
      <c r="E155" s="180"/>
      <c r="F155" s="180"/>
      <c r="G155" s="180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8">
      <c r="A156" s="321" t="s">
        <v>352</v>
      </c>
      <c r="B156" s="305"/>
      <c r="C156" s="305"/>
      <c r="D156" s="306"/>
      <c r="E156" s="306"/>
      <c r="F156" s="307"/>
      <c r="G156" s="306"/>
      <c r="H156" s="21"/>
      <c r="I156" s="21"/>
      <c r="J156" s="21"/>
      <c r="K156" s="604">
        <f>K145</f>
        <v>-0.14933334000000015</v>
      </c>
      <c r="L156" s="306" t="s">
        <v>350</v>
      </c>
      <c r="M156" s="21"/>
      <c r="N156" s="21"/>
      <c r="O156" s="21"/>
      <c r="P156" s="604">
        <f>P145</f>
        <v>0.32076733999999973</v>
      </c>
      <c r="Q156" s="329" t="s">
        <v>350</v>
      </c>
    </row>
    <row r="157" spans="1:17" ht="18">
      <c r="A157" s="322"/>
      <c r="B157" s="308"/>
      <c r="C157" s="308"/>
      <c r="D157" s="304"/>
      <c r="E157" s="304"/>
      <c r="F157" s="309"/>
      <c r="G157" s="304"/>
      <c r="H157" s="21"/>
      <c r="I157" s="21"/>
      <c r="J157" s="21"/>
      <c r="K157" s="605"/>
      <c r="L157" s="304"/>
      <c r="M157" s="21"/>
      <c r="N157" s="21"/>
      <c r="O157" s="21"/>
      <c r="P157" s="605"/>
      <c r="Q157" s="330"/>
    </row>
    <row r="158" spans="1:17" ht="18">
      <c r="A158" s="323" t="s">
        <v>351</v>
      </c>
      <c r="B158" s="310"/>
      <c r="C158" s="53"/>
      <c r="D158" s="304"/>
      <c r="E158" s="304"/>
      <c r="F158" s="311"/>
      <c r="G158" s="306"/>
      <c r="H158" s="21"/>
      <c r="I158" s="21"/>
      <c r="J158" s="21"/>
      <c r="K158" s="605">
        <f>-'STEPPED UP GENCO'!K49</f>
        <v>0.034171761599999996</v>
      </c>
      <c r="L158" s="306" t="s">
        <v>350</v>
      </c>
      <c r="M158" s="21"/>
      <c r="N158" s="21"/>
      <c r="O158" s="21"/>
      <c r="P158" s="605">
        <f>-'STEPPED UP GENCO'!P49</f>
        <v>-2.8889376786</v>
      </c>
      <c r="Q158" s="329" t="s">
        <v>350</v>
      </c>
    </row>
    <row r="159" spans="1:17" ht="12.75">
      <c r="A159" s="31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31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31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20.25">
      <c r="A162" s="318"/>
      <c r="B162" s="21"/>
      <c r="C162" s="21"/>
      <c r="D162" s="21"/>
      <c r="E162" s="21"/>
      <c r="F162" s="21"/>
      <c r="G162" s="21"/>
      <c r="H162" s="305"/>
      <c r="I162" s="305"/>
      <c r="J162" s="324" t="s">
        <v>353</v>
      </c>
      <c r="K162" s="544">
        <f>SUM(K156:K161)</f>
        <v>-0.11516157840000016</v>
      </c>
      <c r="L162" s="324" t="s">
        <v>350</v>
      </c>
      <c r="M162" s="180"/>
      <c r="N162" s="21"/>
      <c r="O162" s="21"/>
      <c r="P162" s="544">
        <f>SUM(P156:P161)</f>
        <v>-2.5681703386000003</v>
      </c>
      <c r="Q162" s="574" t="s">
        <v>350</v>
      </c>
    </row>
    <row r="163" spans="1:17" ht="13.5" thickBot="1">
      <c r="A163" s="319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215"/>
    </row>
  </sheetData>
  <sheetProtection/>
  <printOptions/>
  <pageMargins left="0.51" right="0.5" top="0.58" bottom="0.5" header="0.5" footer="0.5"/>
  <pageSetup horizontalDpi="300" verticalDpi="300" orientation="landscape" scale="61" r:id="rId1"/>
  <rowBreaks count="3" manualBreakCount="3">
    <brk id="52" max="255" man="1"/>
    <brk id="85" max="255" man="1"/>
    <brk id="13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50" zoomScaleNormal="70" zoomScaleSheetLayoutView="50" zoomScalePageLayoutView="0" workbookViewId="0" topLeftCell="A1">
      <pane xSplit="6" ySplit="6" topLeftCell="G1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135" sqref="D13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13.8515625" style="0" customWidth="1"/>
  </cols>
  <sheetData>
    <row r="1" spans="1:17" ht="26.25">
      <c r="A1" s="1" t="s">
        <v>257</v>
      </c>
      <c r="Q1" s="353" t="str">
        <f>NDPL!$Q$1</f>
        <v>JUNE 2010</v>
      </c>
    </row>
    <row r="2" ht="12.75">
      <c r="A2" s="18" t="s">
        <v>258</v>
      </c>
    </row>
    <row r="3" ht="23.25">
      <c r="A3" s="606" t="s">
        <v>162</v>
      </c>
    </row>
    <row r="4" spans="1:16" ht="24" thickBot="1">
      <c r="A4" s="607" t="s">
        <v>208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01/07/10</v>
      </c>
      <c r="H5" s="41" t="str">
        <f>NDPL!H5</f>
        <v>INTIAL READING 01/06/10</v>
      </c>
      <c r="I5" s="41" t="s">
        <v>4</v>
      </c>
      <c r="J5" s="41" t="s">
        <v>5</v>
      </c>
      <c r="K5" s="41" t="s">
        <v>6</v>
      </c>
      <c r="L5" s="43" t="str">
        <f>NDPL!G5</f>
        <v>FINAL READING 01/07/10</v>
      </c>
      <c r="M5" s="41" t="str">
        <f>NDPL!H5</f>
        <v>INTIAL READING 01/06/10</v>
      </c>
      <c r="N5" s="41" t="s">
        <v>4</v>
      </c>
      <c r="O5" s="41" t="s">
        <v>5</v>
      </c>
      <c r="P5" s="41" t="s">
        <v>6</v>
      </c>
      <c r="Q5" s="42" t="s">
        <v>330</v>
      </c>
    </row>
    <row r="6" ht="14.25" thickBot="1" thickTop="1"/>
    <row r="7" spans="1:17" ht="18" customHeight="1" thickTop="1">
      <c r="A7" s="415"/>
      <c r="B7" s="416" t="s">
        <v>163</v>
      </c>
      <c r="C7" s="417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208"/>
    </row>
    <row r="8" spans="1:17" ht="18" customHeight="1">
      <c r="A8" s="385">
        <v>1</v>
      </c>
      <c r="B8" s="455" t="s">
        <v>164</v>
      </c>
      <c r="C8" s="456">
        <v>4865180</v>
      </c>
      <c r="D8" s="170" t="s">
        <v>14</v>
      </c>
      <c r="E8" s="131" t="s">
        <v>368</v>
      </c>
      <c r="F8" s="466">
        <v>1000</v>
      </c>
      <c r="G8" s="476">
        <v>999983</v>
      </c>
      <c r="H8" s="478">
        <v>999981</v>
      </c>
      <c r="I8" s="478">
        <f>G8-H8</f>
        <v>2</v>
      </c>
      <c r="J8" s="478">
        <f>$F8*I8</f>
        <v>2000</v>
      </c>
      <c r="K8" s="478">
        <f aca="true" t="shared" si="0" ref="K8:K67">J8/1000000</f>
        <v>0.002</v>
      </c>
      <c r="L8" s="479">
        <v>12260</v>
      </c>
      <c r="M8" s="478">
        <v>11358</v>
      </c>
      <c r="N8" s="478">
        <f>L8-M8</f>
        <v>902</v>
      </c>
      <c r="O8" s="478">
        <f>$F8*N8</f>
        <v>902000</v>
      </c>
      <c r="P8" s="478">
        <f aca="true" t="shared" si="1" ref="P8:P67">O8/1000000</f>
        <v>0.902</v>
      </c>
      <c r="Q8" s="465"/>
    </row>
    <row r="9" spans="1:17" ht="18" customHeight="1">
      <c r="A9" s="385">
        <v>2</v>
      </c>
      <c r="B9" s="455" t="s">
        <v>165</v>
      </c>
      <c r="C9" s="456">
        <v>4865095</v>
      </c>
      <c r="D9" s="170" t="s">
        <v>14</v>
      </c>
      <c r="E9" s="131" t="s">
        <v>368</v>
      </c>
      <c r="F9" s="466">
        <v>100</v>
      </c>
      <c r="G9" s="476">
        <v>14540</v>
      </c>
      <c r="H9" s="478">
        <v>7717</v>
      </c>
      <c r="I9" s="478">
        <f aca="true" t="shared" si="2" ref="I9:I67">G9-H9</f>
        <v>6823</v>
      </c>
      <c r="J9" s="478">
        <f aca="true" t="shared" si="3" ref="J9:J67">$F9*I9</f>
        <v>682300</v>
      </c>
      <c r="K9" s="478">
        <f t="shared" si="0"/>
        <v>0.6823</v>
      </c>
      <c r="L9" s="479">
        <v>680195</v>
      </c>
      <c r="M9" s="478">
        <v>681741</v>
      </c>
      <c r="N9" s="478">
        <f aca="true" t="shared" si="4" ref="N9:N67">L9-M9</f>
        <v>-1546</v>
      </c>
      <c r="O9" s="478">
        <f aca="true" t="shared" si="5" ref="O9:O67">$F9*N9</f>
        <v>-154600</v>
      </c>
      <c r="P9" s="478">
        <f t="shared" si="1"/>
        <v>-0.1546</v>
      </c>
      <c r="Q9" s="465"/>
    </row>
    <row r="10" spans="1:17" ht="18" customHeight="1">
      <c r="A10" s="385">
        <v>3</v>
      </c>
      <c r="B10" s="455" t="s">
        <v>166</v>
      </c>
      <c r="C10" s="456">
        <v>4865166</v>
      </c>
      <c r="D10" s="170" t="s">
        <v>14</v>
      </c>
      <c r="E10" s="131" t="s">
        <v>368</v>
      </c>
      <c r="F10" s="466">
        <v>1000</v>
      </c>
      <c r="G10" s="476">
        <v>360</v>
      </c>
      <c r="H10" s="478">
        <v>327</v>
      </c>
      <c r="I10" s="478">
        <f t="shared" si="2"/>
        <v>33</v>
      </c>
      <c r="J10" s="478">
        <f t="shared" si="3"/>
        <v>33000</v>
      </c>
      <c r="K10" s="478">
        <f t="shared" si="0"/>
        <v>0.033</v>
      </c>
      <c r="L10" s="479">
        <v>42320</v>
      </c>
      <c r="M10" s="478">
        <v>41013</v>
      </c>
      <c r="N10" s="478">
        <f t="shared" si="4"/>
        <v>1307</v>
      </c>
      <c r="O10" s="478">
        <f t="shared" si="5"/>
        <v>1307000</v>
      </c>
      <c r="P10" s="478">
        <f t="shared" si="1"/>
        <v>1.307</v>
      </c>
      <c r="Q10" s="465"/>
    </row>
    <row r="11" spans="1:17" ht="18" customHeight="1">
      <c r="A11" s="385">
        <v>4</v>
      </c>
      <c r="B11" s="455" t="s">
        <v>167</v>
      </c>
      <c r="C11" s="456">
        <v>4865151</v>
      </c>
      <c r="D11" s="170" t="s">
        <v>14</v>
      </c>
      <c r="E11" s="131" t="s">
        <v>368</v>
      </c>
      <c r="F11" s="466">
        <v>300</v>
      </c>
      <c r="G11" s="476">
        <v>2214</v>
      </c>
      <c r="H11" s="475">
        <v>614</v>
      </c>
      <c r="I11" s="478">
        <f t="shared" si="2"/>
        <v>1600</v>
      </c>
      <c r="J11" s="478">
        <f t="shared" si="3"/>
        <v>480000</v>
      </c>
      <c r="K11" s="478">
        <f t="shared" si="0"/>
        <v>0.48</v>
      </c>
      <c r="L11" s="479">
        <v>234</v>
      </c>
      <c r="M11" s="475">
        <v>328</v>
      </c>
      <c r="N11" s="478">
        <f t="shared" si="4"/>
        <v>-94</v>
      </c>
      <c r="O11" s="478">
        <f t="shared" si="5"/>
        <v>-28200</v>
      </c>
      <c r="P11" s="478">
        <f t="shared" si="1"/>
        <v>-0.0282</v>
      </c>
      <c r="Q11" s="465"/>
    </row>
    <row r="12" spans="1:17" ht="18" customHeight="1">
      <c r="A12" s="385">
        <v>5</v>
      </c>
      <c r="B12" s="455" t="s">
        <v>168</v>
      </c>
      <c r="C12" s="456">
        <v>4864826</v>
      </c>
      <c r="D12" s="170" t="s">
        <v>14</v>
      </c>
      <c r="E12" s="131" t="s">
        <v>368</v>
      </c>
      <c r="F12" s="466">
        <v>200</v>
      </c>
      <c r="G12" s="476">
        <v>997821</v>
      </c>
      <c r="H12" s="475">
        <v>996580</v>
      </c>
      <c r="I12" s="478">
        <f t="shared" si="2"/>
        <v>1241</v>
      </c>
      <c r="J12" s="478">
        <f t="shared" si="3"/>
        <v>248200</v>
      </c>
      <c r="K12" s="478">
        <f t="shared" si="0"/>
        <v>0.2482</v>
      </c>
      <c r="L12" s="479">
        <v>986858</v>
      </c>
      <c r="M12" s="475">
        <v>987156</v>
      </c>
      <c r="N12" s="478">
        <f t="shared" si="4"/>
        <v>-298</v>
      </c>
      <c r="O12" s="478">
        <f t="shared" si="5"/>
        <v>-59600</v>
      </c>
      <c r="P12" s="478">
        <f t="shared" si="1"/>
        <v>-0.0596</v>
      </c>
      <c r="Q12" s="465"/>
    </row>
    <row r="13" spans="1:17" ht="18" customHeight="1">
      <c r="A13" s="385">
        <v>6</v>
      </c>
      <c r="B13" s="455" t="s">
        <v>169</v>
      </c>
      <c r="C13" s="456">
        <v>4865096</v>
      </c>
      <c r="D13" s="170" t="s">
        <v>14</v>
      </c>
      <c r="E13" s="131" t="s">
        <v>368</v>
      </c>
      <c r="F13" s="466">
        <v>100</v>
      </c>
      <c r="G13" s="476">
        <v>2384</v>
      </c>
      <c r="H13" s="475">
        <v>545</v>
      </c>
      <c r="I13" s="478">
        <f t="shared" si="2"/>
        <v>1839</v>
      </c>
      <c r="J13" s="478">
        <f t="shared" si="3"/>
        <v>183900</v>
      </c>
      <c r="K13" s="478">
        <f t="shared" si="0"/>
        <v>0.1839</v>
      </c>
      <c r="L13" s="479">
        <v>69461</v>
      </c>
      <c r="M13" s="475">
        <v>66467</v>
      </c>
      <c r="N13" s="478">
        <f t="shared" si="4"/>
        <v>2994</v>
      </c>
      <c r="O13" s="478">
        <f t="shared" si="5"/>
        <v>299400</v>
      </c>
      <c r="P13" s="478">
        <f t="shared" si="1"/>
        <v>0.2994</v>
      </c>
      <c r="Q13" s="465"/>
    </row>
    <row r="14" spans="1:17" ht="18" customHeight="1">
      <c r="A14" s="385">
        <v>7</v>
      </c>
      <c r="B14" s="455" t="s">
        <v>170</v>
      </c>
      <c r="C14" s="456">
        <v>4865097</v>
      </c>
      <c r="D14" s="170" t="s">
        <v>14</v>
      </c>
      <c r="E14" s="131" t="s">
        <v>368</v>
      </c>
      <c r="F14" s="466">
        <v>100</v>
      </c>
      <c r="G14" s="476">
        <v>13033</v>
      </c>
      <c r="H14" s="475">
        <v>7582</v>
      </c>
      <c r="I14" s="478">
        <f t="shared" si="2"/>
        <v>5451</v>
      </c>
      <c r="J14" s="478">
        <f t="shared" si="3"/>
        <v>545100</v>
      </c>
      <c r="K14" s="478">
        <f t="shared" si="0"/>
        <v>0.5451</v>
      </c>
      <c r="L14" s="479">
        <v>267661</v>
      </c>
      <c r="M14" s="475">
        <v>268486</v>
      </c>
      <c r="N14" s="478">
        <f t="shared" si="4"/>
        <v>-825</v>
      </c>
      <c r="O14" s="478">
        <f t="shared" si="5"/>
        <v>-82500</v>
      </c>
      <c r="P14" s="478">
        <f t="shared" si="1"/>
        <v>-0.0825</v>
      </c>
      <c r="Q14" s="465"/>
    </row>
    <row r="15" spans="1:17" ht="18" customHeight="1">
      <c r="A15" s="385">
        <v>8</v>
      </c>
      <c r="B15" s="455" t="s">
        <v>171</v>
      </c>
      <c r="C15" s="456">
        <v>4864789</v>
      </c>
      <c r="D15" s="170" t="s">
        <v>14</v>
      </c>
      <c r="E15" s="131" t="s">
        <v>368</v>
      </c>
      <c r="F15" s="466">
        <v>100</v>
      </c>
      <c r="G15" s="476">
        <v>1000035</v>
      </c>
      <c r="H15" s="475">
        <v>999993</v>
      </c>
      <c r="I15" s="478">
        <f t="shared" si="2"/>
        <v>42</v>
      </c>
      <c r="J15" s="478">
        <f t="shared" si="3"/>
        <v>4200</v>
      </c>
      <c r="K15" s="478">
        <f t="shared" si="0"/>
        <v>0.0042</v>
      </c>
      <c r="L15" s="479">
        <v>310014</v>
      </c>
      <c r="M15" s="475">
        <v>309363</v>
      </c>
      <c r="N15" s="478">
        <f t="shared" si="4"/>
        <v>651</v>
      </c>
      <c r="O15" s="478">
        <f t="shared" si="5"/>
        <v>65100</v>
      </c>
      <c r="P15" s="478">
        <f t="shared" si="1"/>
        <v>0.0651</v>
      </c>
      <c r="Q15" s="465" t="s">
        <v>388</v>
      </c>
    </row>
    <row r="16" spans="1:17" ht="18" customHeight="1">
      <c r="A16" s="385">
        <v>9</v>
      </c>
      <c r="B16" s="455" t="s">
        <v>172</v>
      </c>
      <c r="C16" s="456">
        <v>4865179</v>
      </c>
      <c r="D16" s="170" t="s">
        <v>14</v>
      </c>
      <c r="E16" s="131" t="s">
        <v>368</v>
      </c>
      <c r="F16" s="466">
        <v>1000</v>
      </c>
      <c r="G16" s="476">
        <v>999978</v>
      </c>
      <c r="H16" s="475">
        <v>999978</v>
      </c>
      <c r="I16" s="478">
        <f t="shared" si="2"/>
        <v>0</v>
      </c>
      <c r="J16" s="478">
        <f t="shared" si="3"/>
        <v>0</v>
      </c>
      <c r="K16" s="478">
        <f t="shared" si="0"/>
        <v>0</v>
      </c>
      <c r="L16" s="479">
        <v>7394</v>
      </c>
      <c r="M16" s="475">
        <v>7003</v>
      </c>
      <c r="N16" s="478">
        <f t="shared" si="4"/>
        <v>391</v>
      </c>
      <c r="O16" s="478">
        <f t="shared" si="5"/>
        <v>391000</v>
      </c>
      <c r="P16" s="478">
        <f t="shared" si="1"/>
        <v>0.391</v>
      </c>
      <c r="Q16" s="465"/>
    </row>
    <row r="17" spans="1:17" ht="18" customHeight="1">
      <c r="A17" s="385"/>
      <c r="B17" s="457" t="s">
        <v>173</v>
      </c>
      <c r="C17" s="456"/>
      <c r="D17" s="170"/>
      <c r="E17" s="170"/>
      <c r="F17" s="466"/>
      <c r="G17" s="476"/>
      <c r="H17" s="478"/>
      <c r="I17" s="478"/>
      <c r="J17" s="478"/>
      <c r="K17" s="481"/>
      <c r="L17" s="479"/>
      <c r="M17" s="478"/>
      <c r="N17" s="478"/>
      <c r="O17" s="478"/>
      <c r="P17" s="481"/>
      <c r="Q17" s="465"/>
    </row>
    <row r="18" spans="1:17" ht="18" customHeight="1">
      <c r="A18" s="385">
        <v>10</v>
      </c>
      <c r="B18" s="455" t="s">
        <v>17</v>
      </c>
      <c r="C18" s="456">
        <v>4864973</v>
      </c>
      <c r="D18" s="170" t="s">
        <v>14</v>
      </c>
      <c r="E18" s="131" t="s">
        <v>368</v>
      </c>
      <c r="F18" s="466">
        <v>-1000</v>
      </c>
      <c r="G18" s="476">
        <v>998546</v>
      </c>
      <c r="H18" s="475">
        <v>998549</v>
      </c>
      <c r="I18" s="478">
        <f t="shared" si="2"/>
        <v>-3</v>
      </c>
      <c r="J18" s="478">
        <f t="shared" si="3"/>
        <v>3000</v>
      </c>
      <c r="K18" s="478">
        <f t="shared" si="0"/>
        <v>0.003</v>
      </c>
      <c r="L18" s="479">
        <v>974823</v>
      </c>
      <c r="M18" s="475">
        <v>977446</v>
      </c>
      <c r="N18" s="478">
        <f t="shared" si="4"/>
        <v>-2623</v>
      </c>
      <c r="O18" s="478">
        <f t="shared" si="5"/>
        <v>2623000</v>
      </c>
      <c r="P18" s="478">
        <f t="shared" si="1"/>
        <v>2.623</v>
      </c>
      <c r="Q18" s="465"/>
    </row>
    <row r="19" spans="1:17" ht="18" customHeight="1">
      <c r="A19" s="385">
        <v>11</v>
      </c>
      <c r="B19" s="420" t="s">
        <v>18</v>
      </c>
      <c r="C19" s="456">
        <v>4864974</v>
      </c>
      <c r="D19" s="118" t="s">
        <v>14</v>
      </c>
      <c r="E19" s="131" t="s">
        <v>368</v>
      </c>
      <c r="F19" s="466">
        <v>-1000</v>
      </c>
      <c r="G19" s="476">
        <v>997773</v>
      </c>
      <c r="H19" s="475">
        <v>997777</v>
      </c>
      <c r="I19" s="478">
        <f t="shared" si="2"/>
        <v>-4</v>
      </c>
      <c r="J19" s="478">
        <f t="shared" si="3"/>
        <v>4000</v>
      </c>
      <c r="K19" s="478">
        <f t="shared" si="0"/>
        <v>0.004</v>
      </c>
      <c r="L19" s="479">
        <v>976046</v>
      </c>
      <c r="M19" s="475">
        <v>978618</v>
      </c>
      <c r="N19" s="478">
        <f t="shared" si="4"/>
        <v>-2572</v>
      </c>
      <c r="O19" s="478">
        <f t="shared" si="5"/>
        <v>2572000</v>
      </c>
      <c r="P19" s="478">
        <f t="shared" si="1"/>
        <v>2.572</v>
      </c>
      <c r="Q19" s="465"/>
    </row>
    <row r="20" spans="1:17" ht="18" customHeight="1">
      <c r="A20" s="385">
        <v>12</v>
      </c>
      <c r="B20" s="455" t="s">
        <v>19</v>
      </c>
      <c r="C20" s="456">
        <v>4864975</v>
      </c>
      <c r="D20" s="170" t="s">
        <v>14</v>
      </c>
      <c r="E20" s="131" t="s">
        <v>368</v>
      </c>
      <c r="F20" s="466">
        <v>-1000</v>
      </c>
      <c r="G20" s="476">
        <v>997948</v>
      </c>
      <c r="H20" s="475">
        <v>997962</v>
      </c>
      <c r="I20" s="478">
        <f t="shared" si="2"/>
        <v>-14</v>
      </c>
      <c r="J20" s="478">
        <f t="shared" si="3"/>
        <v>14000</v>
      </c>
      <c r="K20" s="478">
        <f t="shared" si="0"/>
        <v>0.014</v>
      </c>
      <c r="L20" s="479">
        <v>970264</v>
      </c>
      <c r="M20" s="475">
        <v>973507</v>
      </c>
      <c r="N20" s="478">
        <f t="shared" si="4"/>
        <v>-3243</v>
      </c>
      <c r="O20" s="478">
        <f t="shared" si="5"/>
        <v>3243000</v>
      </c>
      <c r="P20" s="478">
        <f t="shared" si="1"/>
        <v>3.243</v>
      </c>
      <c r="Q20" s="465"/>
    </row>
    <row r="21" spans="1:17" ht="18" customHeight="1">
      <c r="A21" s="385">
        <v>13</v>
      </c>
      <c r="B21" s="455" t="s">
        <v>174</v>
      </c>
      <c r="C21" s="456">
        <v>4864976</v>
      </c>
      <c r="D21" s="170" t="s">
        <v>14</v>
      </c>
      <c r="E21" s="131" t="s">
        <v>368</v>
      </c>
      <c r="F21" s="466">
        <v>-1000</v>
      </c>
      <c r="G21" s="476">
        <v>998438</v>
      </c>
      <c r="H21" s="475">
        <v>998432</v>
      </c>
      <c r="I21" s="478">
        <f t="shared" si="2"/>
        <v>6</v>
      </c>
      <c r="J21" s="478">
        <f t="shared" si="3"/>
        <v>-6000</v>
      </c>
      <c r="K21" s="478">
        <f t="shared" si="0"/>
        <v>-0.006</v>
      </c>
      <c r="L21" s="479">
        <v>976817</v>
      </c>
      <c r="M21" s="475">
        <v>977591</v>
      </c>
      <c r="N21" s="478">
        <f t="shared" si="4"/>
        <v>-774</v>
      </c>
      <c r="O21" s="478">
        <f t="shared" si="5"/>
        <v>774000</v>
      </c>
      <c r="P21" s="478">
        <f t="shared" si="1"/>
        <v>0.774</v>
      </c>
      <c r="Q21" s="465"/>
    </row>
    <row r="22" spans="1:17" ht="18" customHeight="1">
      <c r="A22" s="385"/>
      <c r="B22" s="457" t="s">
        <v>175</v>
      </c>
      <c r="C22" s="456"/>
      <c r="D22" s="170"/>
      <c r="E22" s="170"/>
      <c r="F22" s="466"/>
      <c r="G22" s="476"/>
      <c r="H22" s="478"/>
      <c r="I22" s="478"/>
      <c r="J22" s="478"/>
      <c r="K22" s="478"/>
      <c r="L22" s="479"/>
      <c r="M22" s="478"/>
      <c r="N22" s="478"/>
      <c r="O22" s="478"/>
      <c r="P22" s="478"/>
      <c r="Q22" s="465"/>
    </row>
    <row r="23" spans="1:17" ht="18" customHeight="1">
      <c r="A23" s="385">
        <v>14</v>
      </c>
      <c r="B23" s="455" t="s">
        <v>17</v>
      </c>
      <c r="C23" s="456">
        <v>4864977</v>
      </c>
      <c r="D23" s="170" t="s">
        <v>14</v>
      </c>
      <c r="E23" s="131" t="s">
        <v>368</v>
      </c>
      <c r="F23" s="466">
        <v>-1000</v>
      </c>
      <c r="G23" s="476">
        <v>2343</v>
      </c>
      <c r="H23" s="475">
        <v>2337</v>
      </c>
      <c r="I23" s="478">
        <f t="shared" si="2"/>
        <v>6</v>
      </c>
      <c r="J23" s="478">
        <f t="shared" si="3"/>
        <v>-6000</v>
      </c>
      <c r="K23" s="478">
        <f t="shared" si="0"/>
        <v>-0.006</v>
      </c>
      <c r="L23" s="479">
        <v>31128</v>
      </c>
      <c r="M23" s="475">
        <v>30854</v>
      </c>
      <c r="N23" s="478">
        <f t="shared" si="4"/>
        <v>274</v>
      </c>
      <c r="O23" s="478">
        <f t="shared" si="5"/>
        <v>-274000</v>
      </c>
      <c r="P23" s="478">
        <f t="shared" si="1"/>
        <v>-0.274</v>
      </c>
      <c r="Q23" s="465"/>
    </row>
    <row r="24" spans="1:17" ht="18" customHeight="1">
      <c r="A24" s="385">
        <v>15</v>
      </c>
      <c r="B24" s="455" t="s">
        <v>18</v>
      </c>
      <c r="C24" s="456">
        <v>4865052</v>
      </c>
      <c r="D24" s="170" t="s">
        <v>14</v>
      </c>
      <c r="E24" s="131" t="s">
        <v>368</v>
      </c>
      <c r="F24" s="466">
        <v>-1000</v>
      </c>
      <c r="G24" s="476">
        <v>999921</v>
      </c>
      <c r="H24" s="475">
        <v>999866</v>
      </c>
      <c r="I24" s="478">
        <f t="shared" si="2"/>
        <v>55</v>
      </c>
      <c r="J24" s="478">
        <f t="shared" si="3"/>
        <v>-55000</v>
      </c>
      <c r="K24" s="478">
        <f t="shared" si="0"/>
        <v>-0.055</v>
      </c>
      <c r="L24" s="479">
        <v>981411</v>
      </c>
      <c r="M24" s="475">
        <v>983367</v>
      </c>
      <c r="N24" s="478">
        <f t="shared" si="4"/>
        <v>-1956</v>
      </c>
      <c r="O24" s="478">
        <f t="shared" si="5"/>
        <v>1956000</v>
      </c>
      <c r="P24" s="478">
        <f t="shared" si="1"/>
        <v>1.956</v>
      </c>
      <c r="Q24" s="465"/>
    </row>
    <row r="25" spans="1:17" ht="18" customHeight="1">
      <c r="A25" s="385"/>
      <c r="B25" s="418" t="s">
        <v>176</v>
      </c>
      <c r="C25" s="456"/>
      <c r="D25" s="118"/>
      <c r="E25" s="118"/>
      <c r="F25" s="466"/>
      <c r="G25" s="476"/>
      <c r="H25" s="478"/>
      <c r="I25" s="478"/>
      <c r="J25" s="478"/>
      <c r="K25" s="478"/>
      <c r="L25" s="479"/>
      <c r="M25" s="478"/>
      <c r="N25" s="478"/>
      <c r="O25" s="478"/>
      <c r="P25" s="478"/>
      <c r="Q25" s="465"/>
    </row>
    <row r="26" spans="1:17" ht="18" customHeight="1">
      <c r="A26" s="385">
        <v>16</v>
      </c>
      <c r="B26" s="455" t="s">
        <v>17</v>
      </c>
      <c r="C26" s="456">
        <v>4864969</v>
      </c>
      <c r="D26" s="170" t="s">
        <v>14</v>
      </c>
      <c r="E26" s="131" t="s">
        <v>368</v>
      </c>
      <c r="F26" s="466">
        <v>-1000</v>
      </c>
      <c r="G26" s="476">
        <v>34619</v>
      </c>
      <c r="H26" s="475">
        <v>34401</v>
      </c>
      <c r="I26" s="478">
        <f t="shared" si="2"/>
        <v>218</v>
      </c>
      <c r="J26" s="478">
        <f t="shared" si="3"/>
        <v>-218000</v>
      </c>
      <c r="K26" s="478">
        <f t="shared" si="0"/>
        <v>-0.218</v>
      </c>
      <c r="L26" s="479">
        <v>24976</v>
      </c>
      <c r="M26" s="475">
        <v>22852</v>
      </c>
      <c r="N26" s="478">
        <f t="shared" si="4"/>
        <v>2124</v>
      </c>
      <c r="O26" s="478">
        <f t="shared" si="5"/>
        <v>-2124000</v>
      </c>
      <c r="P26" s="478">
        <f t="shared" si="1"/>
        <v>-2.124</v>
      </c>
      <c r="Q26" s="465"/>
    </row>
    <row r="27" spans="1:17" ht="18" customHeight="1">
      <c r="A27" s="385">
        <v>17</v>
      </c>
      <c r="B27" s="455" t="s">
        <v>18</v>
      </c>
      <c r="C27" s="456">
        <v>4864970</v>
      </c>
      <c r="D27" s="170" t="s">
        <v>14</v>
      </c>
      <c r="E27" s="131" t="s">
        <v>368</v>
      </c>
      <c r="F27" s="466">
        <v>-1000</v>
      </c>
      <c r="G27" s="476">
        <v>5238</v>
      </c>
      <c r="H27" s="475">
        <v>5200</v>
      </c>
      <c r="I27" s="478">
        <f t="shared" si="2"/>
        <v>38</v>
      </c>
      <c r="J27" s="478">
        <f t="shared" si="3"/>
        <v>-38000</v>
      </c>
      <c r="K27" s="478">
        <f t="shared" si="0"/>
        <v>-0.038</v>
      </c>
      <c r="L27" s="479">
        <v>14918</v>
      </c>
      <c r="M27" s="475">
        <v>14925</v>
      </c>
      <c r="N27" s="478">
        <f t="shared" si="4"/>
        <v>-7</v>
      </c>
      <c r="O27" s="478">
        <f t="shared" si="5"/>
        <v>7000</v>
      </c>
      <c r="P27" s="478">
        <f t="shared" si="1"/>
        <v>0.007</v>
      </c>
      <c r="Q27" s="465"/>
    </row>
    <row r="28" spans="1:17" ht="18" customHeight="1">
      <c r="A28" s="385">
        <v>18</v>
      </c>
      <c r="B28" s="455" t="s">
        <v>19</v>
      </c>
      <c r="C28" s="456">
        <v>4864971</v>
      </c>
      <c r="D28" s="170" t="s">
        <v>14</v>
      </c>
      <c r="E28" s="131" t="s">
        <v>368</v>
      </c>
      <c r="F28" s="466">
        <v>-1000</v>
      </c>
      <c r="G28" s="476">
        <v>22043</v>
      </c>
      <c r="H28" s="475">
        <v>21821</v>
      </c>
      <c r="I28" s="478">
        <f t="shared" si="2"/>
        <v>222</v>
      </c>
      <c r="J28" s="478">
        <f t="shared" si="3"/>
        <v>-222000</v>
      </c>
      <c r="K28" s="478">
        <f t="shared" si="0"/>
        <v>-0.222</v>
      </c>
      <c r="L28" s="479">
        <v>12859</v>
      </c>
      <c r="M28" s="475">
        <v>11124</v>
      </c>
      <c r="N28" s="478">
        <f t="shared" si="4"/>
        <v>1735</v>
      </c>
      <c r="O28" s="478">
        <f t="shared" si="5"/>
        <v>-1735000</v>
      </c>
      <c r="P28" s="478">
        <f t="shared" si="1"/>
        <v>-1.735</v>
      </c>
      <c r="Q28" s="465"/>
    </row>
    <row r="29" spans="1:17" ht="18" customHeight="1">
      <c r="A29" s="385">
        <v>19</v>
      </c>
      <c r="B29" s="420" t="s">
        <v>174</v>
      </c>
      <c r="C29" s="456">
        <v>4864972</v>
      </c>
      <c r="D29" s="118" t="s">
        <v>14</v>
      </c>
      <c r="E29" s="131" t="s">
        <v>368</v>
      </c>
      <c r="F29" s="466">
        <v>-1000</v>
      </c>
      <c r="G29" s="476">
        <v>8238</v>
      </c>
      <c r="H29" s="475">
        <v>8157</v>
      </c>
      <c r="I29" s="478">
        <f t="shared" si="2"/>
        <v>81</v>
      </c>
      <c r="J29" s="478">
        <f t="shared" si="3"/>
        <v>-81000</v>
      </c>
      <c r="K29" s="478">
        <f t="shared" si="0"/>
        <v>-0.081</v>
      </c>
      <c r="L29" s="479">
        <v>36267</v>
      </c>
      <c r="M29" s="475">
        <v>33688</v>
      </c>
      <c r="N29" s="478">
        <f t="shared" si="4"/>
        <v>2579</v>
      </c>
      <c r="O29" s="478">
        <f t="shared" si="5"/>
        <v>-2579000</v>
      </c>
      <c r="P29" s="478">
        <f t="shared" si="1"/>
        <v>-2.579</v>
      </c>
      <c r="Q29" s="465"/>
    </row>
    <row r="30" spans="1:17" ht="18" customHeight="1">
      <c r="A30" s="385"/>
      <c r="B30" s="457" t="s">
        <v>177</v>
      </c>
      <c r="C30" s="456"/>
      <c r="D30" s="170"/>
      <c r="E30" s="170"/>
      <c r="F30" s="466"/>
      <c r="G30" s="476"/>
      <c r="H30" s="478"/>
      <c r="I30" s="478"/>
      <c r="J30" s="478"/>
      <c r="K30" s="478"/>
      <c r="L30" s="479"/>
      <c r="M30" s="478"/>
      <c r="N30" s="478"/>
      <c r="O30" s="478"/>
      <c r="P30" s="478"/>
      <c r="Q30" s="465"/>
    </row>
    <row r="31" spans="1:17" ht="18" customHeight="1">
      <c r="A31" s="385"/>
      <c r="B31" s="457" t="s">
        <v>45</v>
      </c>
      <c r="C31" s="456"/>
      <c r="D31" s="170"/>
      <c r="E31" s="170"/>
      <c r="F31" s="466"/>
      <c r="G31" s="476"/>
      <c r="H31" s="478"/>
      <c r="I31" s="478"/>
      <c r="J31" s="478"/>
      <c r="K31" s="478"/>
      <c r="L31" s="479"/>
      <c r="M31" s="478"/>
      <c r="N31" s="478"/>
      <c r="O31" s="478"/>
      <c r="P31" s="478"/>
      <c r="Q31" s="465"/>
    </row>
    <row r="32" spans="1:17" ht="18" customHeight="1">
      <c r="A32" s="385">
        <v>20</v>
      </c>
      <c r="B32" s="455" t="s">
        <v>178</v>
      </c>
      <c r="C32" s="456">
        <v>4864954</v>
      </c>
      <c r="D32" s="170" t="s">
        <v>14</v>
      </c>
      <c r="E32" s="131" t="s">
        <v>368</v>
      </c>
      <c r="F32" s="466">
        <v>1000</v>
      </c>
      <c r="G32" s="476">
        <v>3239</v>
      </c>
      <c r="H32" s="475">
        <v>3240</v>
      </c>
      <c r="I32" s="478">
        <f t="shared" si="2"/>
        <v>-1</v>
      </c>
      <c r="J32" s="478">
        <f t="shared" si="3"/>
        <v>-1000</v>
      </c>
      <c r="K32" s="478">
        <f t="shared" si="0"/>
        <v>-0.001</v>
      </c>
      <c r="L32" s="479">
        <v>3203</v>
      </c>
      <c r="M32" s="475">
        <v>3217</v>
      </c>
      <c r="N32" s="478">
        <f t="shared" si="4"/>
        <v>-14</v>
      </c>
      <c r="O32" s="478">
        <f t="shared" si="5"/>
        <v>-14000</v>
      </c>
      <c r="P32" s="478">
        <f t="shared" si="1"/>
        <v>-0.014</v>
      </c>
      <c r="Q32" s="465"/>
    </row>
    <row r="33" spans="1:17" ht="18" customHeight="1">
      <c r="A33" s="385">
        <v>21</v>
      </c>
      <c r="B33" s="455" t="s">
        <v>179</v>
      </c>
      <c r="C33" s="456">
        <v>4864955</v>
      </c>
      <c r="D33" s="170" t="s">
        <v>14</v>
      </c>
      <c r="E33" s="131" t="s">
        <v>368</v>
      </c>
      <c r="F33" s="466">
        <v>1000</v>
      </c>
      <c r="G33" s="476">
        <v>3602</v>
      </c>
      <c r="H33" s="475">
        <v>3600</v>
      </c>
      <c r="I33" s="478">
        <f t="shared" si="2"/>
        <v>2</v>
      </c>
      <c r="J33" s="478">
        <f t="shared" si="3"/>
        <v>2000</v>
      </c>
      <c r="K33" s="478">
        <f t="shared" si="0"/>
        <v>0.002</v>
      </c>
      <c r="L33" s="479">
        <v>3412</v>
      </c>
      <c r="M33" s="475">
        <v>3393</v>
      </c>
      <c r="N33" s="478">
        <f t="shared" si="4"/>
        <v>19</v>
      </c>
      <c r="O33" s="478">
        <f t="shared" si="5"/>
        <v>19000</v>
      </c>
      <c r="P33" s="478">
        <f t="shared" si="1"/>
        <v>0.019</v>
      </c>
      <c r="Q33" s="465"/>
    </row>
    <row r="34" spans="1:17" ht="18" customHeight="1">
      <c r="A34" s="385"/>
      <c r="B34" s="418" t="s">
        <v>180</v>
      </c>
      <c r="C34" s="456"/>
      <c r="D34" s="118"/>
      <c r="E34" s="118"/>
      <c r="F34" s="466"/>
      <c r="G34" s="476"/>
      <c r="H34" s="478"/>
      <c r="I34" s="478"/>
      <c r="J34" s="478"/>
      <c r="K34" s="478"/>
      <c r="L34" s="479"/>
      <c r="M34" s="478"/>
      <c r="N34" s="478"/>
      <c r="O34" s="478"/>
      <c r="P34" s="478"/>
      <c r="Q34" s="465"/>
    </row>
    <row r="35" spans="1:17" ht="18" customHeight="1">
      <c r="A35" s="385">
        <v>22</v>
      </c>
      <c r="B35" s="420" t="s">
        <v>17</v>
      </c>
      <c r="C35" s="456">
        <v>4864908</v>
      </c>
      <c r="D35" s="118" t="s">
        <v>14</v>
      </c>
      <c r="E35" s="131" t="s">
        <v>368</v>
      </c>
      <c r="F35" s="466">
        <v>-1000</v>
      </c>
      <c r="G35" s="476">
        <v>988627</v>
      </c>
      <c r="H35" s="478">
        <v>988689</v>
      </c>
      <c r="I35" s="478">
        <f t="shared" si="2"/>
        <v>-62</v>
      </c>
      <c r="J35" s="478">
        <f t="shared" si="3"/>
        <v>62000</v>
      </c>
      <c r="K35" s="478">
        <f t="shared" si="0"/>
        <v>0.062</v>
      </c>
      <c r="L35" s="479">
        <v>918670</v>
      </c>
      <c r="M35" s="478">
        <v>921763</v>
      </c>
      <c r="N35" s="478">
        <f t="shared" si="4"/>
        <v>-3093</v>
      </c>
      <c r="O35" s="478">
        <f t="shared" si="5"/>
        <v>3093000</v>
      </c>
      <c r="P35" s="478">
        <f t="shared" si="1"/>
        <v>3.093</v>
      </c>
      <c r="Q35" s="465"/>
    </row>
    <row r="36" spans="1:17" ht="18" customHeight="1">
      <c r="A36" s="385">
        <v>23</v>
      </c>
      <c r="B36" s="455" t="s">
        <v>18</v>
      </c>
      <c r="C36" s="456">
        <v>4864909</v>
      </c>
      <c r="D36" s="170" t="s">
        <v>14</v>
      </c>
      <c r="E36" s="131" t="s">
        <v>368</v>
      </c>
      <c r="F36" s="466">
        <v>-1000</v>
      </c>
      <c r="G36" s="476">
        <v>998717</v>
      </c>
      <c r="H36" s="475">
        <v>998717</v>
      </c>
      <c r="I36" s="478">
        <f t="shared" si="2"/>
        <v>0</v>
      </c>
      <c r="J36" s="478">
        <f t="shared" si="3"/>
        <v>0</v>
      </c>
      <c r="K36" s="478">
        <f t="shared" si="0"/>
        <v>0</v>
      </c>
      <c r="L36" s="479">
        <v>902523</v>
      </c>
      <c r="M36" s="475">
        <v>906093</v>
      </c>
      <c r="N36" s="478">
        <f t="shared" si="4"/>
        <v>-3570</v>
      </c>
      <c r="O36" s="478">
        <f t="shared" si="5"/>
        <v>3570000</v>
      </c>
      <c r="P36" s="478">
        <f t="shared" si="1"/>
        <v>3.57</v>
      </c>
      <c r="Q36" s="465"/>
    </row>
    <row r="37" spans="1:17" ht="18" customHeight="1">
      <c r="A37" s="385"/>
      <c r="B37" s="455"/>
      <c r="C37" s="456"/>
      <c r="D37" s="170"/>
      <c r="E37" s="170"/>
      <c r="F37" s="466"/>
      <c r="G37" s="476"/>
      <c r="H37" s="478"/>
      <c r="I37" s="478"/>
      <c r="J37" s="478"/>
      <c r="K37" s="478"/>
      <c r="L37" s="479"/>
      <c r="M37" s="478"/>
      <c r="N37" s="478"/>
      <c r="O37" s="478"/>
      <c r="P37" s="478"/>
      <c r="Q37" s="465"/>
    </row>
    <row r="38" spans="1:17" ht="18" customHeight="1">
      <c r="A38" s="385"/>
      <c r="B38" s="457" t="s">
        <v>181</v>
      </c>
      <c r="C38" s="456"/>
      <c r="D38" s="170"/>
      <c r="E38" s="170"/>
      <c r="F38" s="466"/>
      <c r="G38" s="476"/>
      <c r="H38" s="478"/>
      <c r="I38" s="478"/>
      <c r="J38" s="478"/>
      <c r="K38" s="478"/>
      <c r="L38" s="479"/>
      <c r="M38" s="478"/>
      <c r="N38" s="478"/>
      <c r="O38" s="478"/>
      <c r="P38" s="478"/>
      <c r="Q38" s="465"/>
    </row>
    <row r="39" spans="1:17" ht="18" customHeight="1">
      <c r="A39" s="385">
        <v>24</v>
      </c>
      <c r="B39" s="455" t="s">
        <v>136</v>
      </c>
      <c r="C39" s="456">
        <v>4864964</v>
      </c>
      <c r="D39" s="170" t="s">
        <v>14</v>
      </c>
      <c r="E39" s="131" t="s">
        <v>368</v>
      </c>
      <c r="F39" s="466">
        <v>-1000</v>
      </c>
      <c r="G39" s="476">
        <v>307</v>
      </c>
      <c r="H39" s="475">
        <v>307</v>
      </c>
      <c r="I39" s="478">
        <f t="shared" si="2"/>
        <v>0</v>
      </c>
      <c r="J39" s="478">
        <f t="shared" si="3"/>
        <v>0</v>
      </c>
      <c r="K39" s="478">
        <f t="shared" si="0"/>
        <v>0</v>
      </c>
      <c r="L39" s="479">
        <v>9305</v>
      </c>
      <c r="M39" s="478">
        <v>4748</v>
      </c>
      <c r="N39" s="478">
        <f t="shared" si="4"/>
        <v>4557</v>
      </c>
      <c r="O39" s="478">
        <f t="shared" si="5"/>
        <v>-4557000</v>
      </c>
      <c r="P39" s="478">
        <f t="shared" si="1"/>
        <v>-4.557</v>
      </c>
      <c r="Q39" s="465"/>
    </row>
    <row r="40" spans="1:17" ht="18" customHeight="1">
      <c r="A40" s="385">
        <v>25</v>
      </c>
      <c r="B40" s="455" t="s">
        <v>137</v>
      </c>
      <c r="C40" s="456">
        <v>4864965</v>
      </c>
      <c r="D40" s="170" t="s">
        <v>14</v>
      </c>
      <c r="E40" s="131" t="s">
        <v>368</v>
      </c>
      <c r="F40" s="466">
        <v>-1000</v>
      </c>
      <c r="G40" s="476">
        <v>445</v>
      </c>
      <c r="H40" s="475">
        <v>445</v>
      </c>
      <c r="I40" s="478">
        <f t="shared" si="2"/>
        <v>0</v>
      </c>
      <c r="J40" s="478">
        <f t="shared" si="3"/>
        <v>0</v>
      </c>
      <c r="K40" s="478">
        <f t="shared" si="0"/>
        <v>0</v>
      </c>
      <c r="L40" s="482">
        <v>1003779</v>
      </c>
      <c r="M40" s="475">
        <v>999224</v>
      </c>
      <c r="N40" s="478">
        <f t="shared" si="4"/>
        <v>4555</v>
      </c>
      <c r="O40" s="478">
        <f t="shared" si="5"/>
        <v>-4555000</v>
      </c>
      <c r="P40" s="478">
        <f t="shared" si="1"/>
        <v>-4.555</v>
      </c>
      <c r="Q40" s="465" t="s">
        <v>332</v>
      </c>
    </row>
    <row r="41" spans="1:17" ht="18" customHeight="1">
      <c r="A41" s="385">
        <v>26</v>
      </c>
      <c r="B41" s="455" t="s">
        <v>182</v>
      </c>
      <c r="C41" s="456">
        <v>4864890</v>
      </c>
      <c r="D41" s="170" t="s">
        <v>14</v>
      </c>
      <c r="E41" s="131" t="s">
        <v>368</v>
      </c>
      <c r="F41" s="466">
        <v>-1000</v>
      </c>
      <c r="G41" s="476">
        <v>996158</v>
      </c>
      <c r="H41" s="475">
        <v>996158</v>
      </c>
      <c r="I41" s="478">
        <f t="shared" si="2"/>
        <v>0</v>
      </c>
      <c r="J41" s="478">
        <f t="shared" si="3"/>
        <v>0</v>
      </c>
      <c r="K41" s="478">
        <f t="shared" si="0"/>
        <v>0</v>
      </c>
      <c r="L41" s="482">
        <v>966656</v>
      </c>
      <c r="M41" s="475">
        <v>968809</v>
      </c>
      <c r="N41" s="478">
        <f t="shared" si="4"/>
        <v>-2153</v>
      </c>
      <c r="O41" s="478">
        <f t="shared" si="5"/>
        <v>2153000</v>
      </c>
      <c r="P41" s="478">
        <f t="shared" si="1"/>
        <v>2.153</v>
      </c>
      <c r="Q41" s="465"/>
    </row>
    <row r="42" spans="1:17" ht="18" customHeight="1">
      <c r="A42" s="385">
        <v>27</v>
      </c>
      <c r="B42" s="420" t="s">
        <v>183</v>
      </c>
      <c r="C42" s="456">
        <v>4864891</v>
      </c>
      <c r="D42" s="118" t="s">
        <v>14</v>
      </c>
      <c r="E42" s="131" t="s">
        <v>368</v>
      </c>
      <c r="F42" s="466">
        <v>-1000</v>
      </c>
      <c r="G42" s="476">
        <v>994536</v>
      </c>
      <c r="H42" s="475">
        <v>994536</v>
      </c>
      <c r="I42" s="478">
        <f t="shared" si="2"/>
        <v>0</v>
      </c>
      <c r="J42" s="478">
        <f t="shared" si="3"/>
        <v>0</v>
      </c>
      <c r="K42" s="478">
        <f t="shared" si="0"/>
        <v>0</v>
      </c>
      <c r="L42" s="479">
        <v>977143</v>
      </c>
      <c r="M42" s="475">
        <v>977658</v>
      </c>
      <c r="N42" s="478">
        <f t="shared" si="4"/>
        <v>-515</v>
      </c>
      <c r="O42" s="478">
        <f t="shared" si="5"/>
        <v>515000</v>
      </c>
      <c r="P42" s="478">
        <f t="shared" si="1"/>
        <v>0.515</v>
      </c>
      <c r="Q42" s="465"/>
    </row>
    <row r="43" spans="1:17" ht="18" customHeight="1">
      <c r="A43" s="385">
        <v>28</v>
      </c>
      <c r="B43" s="455" t="s">
        <v>184</v>
      </c>
      <c r="C43" s="456">
        <v>4864906</v>
      </c>
      <c r="D43" s="170" t="s">
        <v>14</v>
      </c>
      <c r="E43" s="131" t="s">
        <v>368</v>
      </c>
      <c r="F43" s="466">
        <v>-1000</v>
      </c>
      <c r="G43" s="476">
        <v>999645</v>
      </c>
      <c r="H43" s="475">
        <v>999645</v>
      </c>
      <c r="I43" s="478">
        <f t="shared" si="2"/>
        <v>0</v>
      </c>
      <c r="J43" s="478">
        <f t="shared" si="3"/>
        <v>0</v>
      </c>
      <c r="K43" s="478">
        <f t="shared" si="0"/>
        <v>0</v>
      </c>
      <c r="L43" s="479">
        <v>976657</v>
      </c>
      <c r="M43" s="475">
        <v>975966</v>
      </c>
      <c r="N43" s="478">
        <f t="shared" si="4"/>
        <v>691</v>
      </c>
      <c r="O43" s="478">
        <f t="shared" si="5"/>
        <v>-691000</v>
      </c>
      <c r="P43" s="478">
        <f t="shared" si="1"/>
        <v>-0.691</v>
      </c>
      <c r="Q43" s="465"/>
    </row>
    <row r="44" spans="1:17" ht="18" customHeight="1" thickBot="1">
      <c r="A44" s="385">
        <v>29</v>
      </c>
      <c r="B44" s="455" t="s">
        <v>185</v>
      </c>
      <c r="C44" s="456">
        <v>4864907</v>
      </c>
      <c r="D44" s="170" t="s">
        <v>14</v>
      </c>
      <c r="E44" s="131" t="s">
        <v>368</v>
      </c>
      <c r="F44" s="466">
        <v>-1000</v>
      </c>
      <c r="G44" s="476">
        <v>999082</v>
      </c>
      <c r="H44" s="475">
        <v>999082</v>
      </c>
      <c r="I44" s="478">
        <f t="shared" si="2"/>
        <v>0</v>
      </c>
      <c r="J44" s="478">
        <f t="shared" si="3"/>
        <v>0</v>
      </c>
      <c r="K44" s="478">
        <f t="shared" si="0"/>
        <v>0</v>
      </c>
      <c r="L44" s="479">
        <v>975179</v>
      </c>
      <c r="M44" s="475">
        <v>974743</v>
      </c>
      <c r="N44" s="478">
        <f t="shared" si="4"/>
        <v>436</v>
      </c>
      <c r="O44" s="478">
        <f t="shared" si="5"/>
        <v>-436000</v>
      </c>
      <c r="P44" s="478">
        <f t="shared" si="1"/>
        <v>-0.436</v>
      </c>
      <c r="Q44" s="465"/>
    </row>
    <row r="45" spans="1:17" ht="18" customHeight="1" thickTop="1">
      <c r="A45" s="417"/>
      <c r="B45" s="458"/>
      <c r="C45" s="459"/>
      <c r="D45" s="358"/>
      <c r="E45" s="359"/>
      <c r="F45" s="467"/>
      <c r="G45" s="483"/>
      <c r="H45" s="485"/>
      <c r="I45" s="484"/>
      <c r="J45" s="484"/>
      <c r="K45" s="484"/>
      <c r="L45" s="484"/>
      <c r="M45" s="485"/>
      <c r="N45" s="484"/>
      <c r="O45" s="484"/>
      <c r="P45" s="484"/>
      <c r="Q45" s="27"/>
    </row>
    <row r="46" spans="1:17" ht="18" customHeight="1" thickBot="1">
      <c r="A46" s="608" t="s">
        <v>357</v>
      </c>
      <c r="B46" s="460"/>
      <c r="C46" s="461"/>
      <c r="D46" s="360"/>
      <c r="E46" s="361"/>
      <c r="F46" s="468"/>
      <c r="G46" s="486"/>
      <c r="H46" s="489"/>
      <c r="I46" s="488"/>
      <c r="J46" s="488"/>
      <c r="K46" s="488"/>
      <c r="L46" s="488"/>
      <c r="M46" s="489"/>
      <c r="N46" s="488"/>
      <c r="O46" s="488"/>
      <c r="P46" s="488"/>
      <c r="Q46" s="354" t="str">
        <f>NDPL!$Q$1</f>
        <v>JUNE 2010</v>
      </c>
    </row>
    <row r="47" spans="1:17" ht="18" customHeight="1" thickTop="1">
      <c r="A47" s="415"/>
      <c r="B47" s="418" t="s">
        <v>186</v>
      </c>
      <c r="C47" s="456"/>
      <c r="D47" s="118"/>
      <c r="E47" s="118"/>
      <c r="F47" s="466"/>
      <c r="G47" s="476"/>
      <c r="H47" s="478"/>
      <c r="I47" s="478"/>
      <c r="J47" s="478"/>
      <c r="K47" s="478"/>
      <c r="L47" s="479"/>
      <c r="M47" s="478"/>
      <c r="N47" s="478"/>
      <c r="O47" s="478"/>
      <c r="P47" s="478"/>
      <c r="Q47" s="209"/>
    </row>
    <row r="48" spans="1:17" ht="18" customHeight="1">
      <c r="A48" s="385">
        <v>30</v>
      </c>
      <c r="B48" s="455" t="s">
        <v>17</v>
      </c>
      <c r="C48" s="456">
        <v>4864988</v>
      </c>
      <c r="D48" s="170" t="s">
        <v>14</v>
      </c>
      <c r="E48" s="131" t="s">
        <v>368</v>
      </c>
      <c r="F48" s="466">
        <v>-1000</v>
      </c>
      <c r="G48" s="476">
        <v>589</v>
      </c>
      <c r="H48" s="475">
        <v>588</v>
      </c>
      <c r="I48" s="478">
        <f t="shared" si="2"/>
        <v>1</v>
      </c>
      <c r="J48" s="478">
        <f t="shared" si="3"/>
        <v>-1000</v>
      </c>
      <c r="K48" s="478">
        <f t="shared" si="0"/>
        <v>-0.001</v>
      </c>
      <c r="L48" s="479">
        <v>989430</v>
      </c>
      <c r="M48" s="475">
        <v>988205</v>
      </c>
      <c r="N48" s="478">
        <f t="shared" si="4"/>
        <v>1225</v>
      </c>
      <c r="O48" s="478">
        <f t="shared" si="5"/>
        <v>-1225000</v>
      </c>
      <c r="P48" s="478">
        <f t="shared" si="1"/>
        <v>-1.225</v>
      </c>
      <c r="Q48" s="209"/>
    </row>
    <row r="49" spans="1:17" ht="18" customHeight="1">
      <c r="A49" s="385">
        <v>31</v>
      </c>
      <c r="B49" s="455" t="s">
        <v>18</v>
      </c>
      <c r="C49" s="456">
        <v>4864989</v>
      </c>
      <c r="D49" s="170" t="s">
        <v>14</v>
      </c>
      <c r="E49" s="131" t="s">
        <v>368</v>
      </c>
      <c r="F49" s="466">
        <v>-1000</v>
      </c>
      <c r="G49" s="476">
        <v>1802</v>
      </c>
      <c r="H49" s="475">
        <v>1802</v>
      </c>
      <c r="I49" s="478">
        <f t="shared" si="2"/>
        <v>0</v>
      </c>
      <c r="J49" s="478">
        <f t="shared" si="3"/>
        <v>0</v>
      </c>
      <c r="K49" s="478">
        <f t="shared" si="0"/>
        <v>0</v>
      </c>
      <c r="L49" s="482">
        <v>5386</v>
      </c>
      <c r="M49" s="475">
        <v>4111</v>
      </c>
      <c r="N49" s="478">
        <f t="shared" si="4"/>
        <v>1275</v>
      </c>
      <c r="O49" s="478">
        <f t="shared" si="5"/>
        <v>-1275000</v>
      </c>
      <c r="P49" s="478">
        <f t="shared" si="1"/>
        <v>-1.275</v>
      </c>
      <c r="Q49" s="209"/>
    </row>
    <row r="50" spans="1:17" ht="18" customHeight="1">
      <c r="A50" s="385">
        <v>32</v>
      </c>
      <c r="B50" s="455" t="s">
        <v>19</v>
      </c>
      <c r="C50" s="456">
        <v>4864979</v>
      </c>
      <c r="D50" s="170" t="s">
        <v>14</v>
      </c>
      <c r="E50" s="131" t="s">
        <v>368</v>
      </c>
      <c r="F50" s="466">
        <v>-1000</v>
      </c>
      <c r="G50" s="476">
        <v>989395</v>
      </c>
      <c r="H50" s="475">
        <v>989189</v>
      </c>
      <c r="I50" s="478">
        <f t="shared" si="2"/>
        <v>206</v>
      </c>
      <c r="J50" s="478">
        <f t="shared" si="3"/>
        <v>-206000</v>
      </c>
      <c r="K50" s="478">
        <f t="shared" si="0"/>
        <v>-0.206</v>
      </c>
      <c r="L50" s="479">
        <v>984455</v>
      </c>
      <c r="M50" s="475">
        <v>982764</v>
      </c>
      <c r="N50" s="478">
        <f t="shared" si="4"/>
        <v>1691</v>
      </c>
      <c r="O50" s="478">
        <f t="shared" si="5"/>
        <v>-1691000</v>
      </c>
      <c r="P50" s="478">
        <f t="shared" si="1"/>
        <v>-1.691</v>
      </c>
      <c r="Q50" s="209"/>
    </row>
    <row r="51" spans="1:17" ht="18" customHeight="1">
      <c r="A51" s="385"/>
      <c r="B51" s="457" t="s">
        <v>187</v>
      </c>
      <c r="C51" s="456"/>
      <c r="D51" s="170"/>
      <c r="E51" s="170"/>
      <c r="F51" s="466"/>
      <c r="G51" s="476"/>
      <c r="H51" s="478"/>
      <c r="I51" s="478"/>
      <c r="J51" s="478"/>
      <c r="K51" s="478"/>
      <c r="L51" s="479"/>
      <c r="M51" s="478"/>
      <c r="N51" s="478"/>
      <c r="O51" s="478"/>
      <c r="P51" s="478"/>
      <c r="Q51" s="209"/>
    </row>
    <row r="52" spans="1:17" ht="18" customHeight="1">
      <c r="A52" s="385">
        <v>33</v>
      </c>
      <c r="B52" s="455" t="s">
        <v>17</v>
      </c>
      <c r="C52" s="456">
        <v>4864966</v>
      </c>
      <c r="D52" s="170" t="s">
        <v>14</v>
      </c>
      <c r="E52" s="131" t="s">
        <v>368</v>
      </c>
      <c r="F52" s="466">
        <v>-1000</v>
      </c>
      <c r="G52" s="476">
        <v>999703</v>
      </c>
      <c r="H52" s="475">
        <v>999703</v>
      </c>
      <c r="I52" s="478">
        <f t="shared" si="2"/>
        <v>0</v>
      </c>
      <c r="J52" s="478">
        <f t="shared" si="3"/>
        <v>0</v>
      </c>
      <c r="K52" s="478">
        <f t="shared" si="0"/>
        <v>0</v>
      </c>
      <c r="L52" s="479">
        <v>956763</v>
      </c>
      <c r="M52" s="475">
        <v>960841</v>
      </c>
      <c r="N52" s="478">
        <f t="shared" si="4"/>
        <v>-4078</v>
      </c>
      <c r="O52" s="478">
        <f t="shared" si="5"/>
        <v>4078000</v>
      </c>
      <c r="P52" s="478">
        <f t="shared" si="1"/>
        <v>4.078</v>
      </c>
      <c r="Q52" s="209"/>
    </row>
    <row r="53" spans="1:17" ht="18" customHeight="1">
      <c r="A53" s="385">
        <v>34</v>
      </c>
      <c r="B53" s="455" t="s">
        <v>18</v>
      </c>
      <c r="C53" s="456">
        <v>4864967</v>
      </c>
      <c r="D53" s="170" t="s">
        <v>14</v>
      </c>
      <c r="E53" s="131" t="s">
        <v>368</v>
      </c>
      <c r="F53" s="466">
        <v>-1000</v>
      </c>
      <c r="G53" s="476">
        <v>3515</v>
      </c>
      <c r="H53" s="475">
        <v>2965</v>
      </c>
      <c r="I53" s="478">
        <f t="shared" si="2"/>
        <v>550</v>
      </c>
      <c r="J53" s="478">
        <f t="shared" si="3"/>
        <v>-550000</v>
      </c>
      <c r="K53" s="478">
        <f t="shared" si="0"/>
        <v>-0.55</v>
      </c>
      <c r="L53" s="479">
        <v>975905</v>
      </c>
      <c r="M53" s="475">
        <v>975621</v>
      </c>
      <c r="N53" s="478">
        <f t="shared" si="4"/>
        <v>284</v>
      </c>
      <c r="O53" s="478">
        <f t="shared" si="5"/>
        <v>-284000</v>
      </c>
      <c r="P53" s="478">
        <f t="shared" si="1"/>
        <v>-0.284</v>
      </c>
      <c r="Q53" s="209"/>
    </row>
    <row r="54" spans="1:17" ht="18" customHeight="1">
      <c r="A54" s="385">
        <v>35</v>
      </c>
      <c r="B54" s="455" t="s">
        <v>19</v>
      </c>
      <c r="C54" s="456">
        <v>4865048</v>
      </c>
      <c r="D54" s="170" t="s">
        <v>14</v>
      </c>
      <c r="E54" s="131" t="s">
        <v>368</v>
      </c>
      <c r="F54" s="466">
        <v>-1000</v>
      </c>
      <c r="G54" s="476">
        <v>999879</v>
      </c>
      <c r="H54" s="475">
        <v>999879</v>
      </c>
      <c r="I54" s="478">
        <f t="shared" si="2"/>
        <v>0</v>
      </c>
      <c r="J54" s="478">
        <f t="shared" si="3"/>
        <v>0</v>
      </c>
      <c r="K54" s="478">
        <f t="shared" si="0"/>
        <v>0</v>
      </c>
      <c r="L54" s="479">
        <v>976511</v>
      </c>
      <c r="M54" s="475">
        <v>979241</v>
      </c>
      <c r="N54" s="478">
        <f t="shared" si="4"/>
        <v>-2730</v>
      </c>
      <c r="O54" s="478">
        <f t="shared" si="5"/>
        <v>2730000</v>
      </c>
      <c r="P54" s="478">
        <f t="shared" si="1"/>
        <v>2.73</v>
      </c>
      <c r="Q54" s="209"/>
    </row>
    <row r="55" spans="1:17" ht="18" customHeight="1">
      <c r="A55" s="385"/>
      <c r="B55" s="418" t="s">
        <v>112</v>
      </c>
      <c r="C55" s="456"/>
      <c r="D55" s="118"/>
      <c r="E55" s="118"/>
      <c r="F55" s="466"/>
      <c r="G55" s="476"/>
      <c r="H55" s="478"/>
      <c r="I55" s="478"/>
      <c r="J55" s="478"/>
      <c r="K55" s="478"/>
      <c r="L55" s="479"/>
      <c r="M55" s="478"/>
      <c r="N55" s="478"/>
      <c r="O55" s="478"/>
      <c r="P55" s="478"/>
      <c r="Q55" s="209"/>
    </row>
    <row r="56" spans="1:17" ht="18" customHeight="1">
      <c r="A56" s="385">
        <v>36</v>
      </c>
      <c r="B56" s="455" t="s">
        <v>124</v>
      </c>
      <c r="C56" s="456">
        <v>4864951</v>
      </c>
      <c r="D56" s="170" t="s">
        <v>14</v>
      </c>
      <c r="E56" s="131" t="s">
        <v>368</v>
      </c>
      <c r="F56" s="466">
        <v>1000</v>
      </c>
      <c r="G56" s="476">
        <v>999978</v>
      </c>
      <c r="H56" s="503">
        <v>999978</v>
      </c>
      <c r="I56" s="478">
        <f t="shared" si="2"/>
        <v>0</v>
      </c>
      <c r="J56" s="478">
        <f t="shared" si="3"/>
        <v>0</v>
      </c>
      <c r="K56" s="478">
        <f t="shared" si="0"/>
        <v>0</v>
      </c>
      <c r="L56" s="479">
        <v>35439</v>
      </c>
      <c r="M56" s="503">
        <v>34451</v>
      </c>
      <c r="N56" s="478">
        <f t="shared" si="4"/>
        <v>988</v>
      </c>
      <c r="O56" s="478">
        <f t="shared" si="5"/>
        <v>988000</v>
      </c>
      <c r="P56" s="478">
        <f t="shared" si="1"/>
        <v>0.988</v>
      </c>
      <c r="Q56" s="209"/>
    </row>
    <row r="57" spans="1:17" ht="18" customHeight="1">
      <c r="A57" s="385">
        <v>37</v>
      </c>
      <c r="B57" s="455" t="s">
        <v>125</v>
      </c>
      <c r="C57" s="456">
        <v>4864952</v>
      </c>
      <c r="D57" s="170" t="s">
        <v>14</v>
      </c>
      <c r="E57" s="131" t="s">
        <v>368</v>
      </c>
      <c r="F57" s="466">
        <v>1000</v>
      </c>
      <c r="G57" s="476">
        <v>999917</v>
      </c>
      <c r="H57" s="503">
        <v>999910</v>
      </c>
      <c r="I57" s="478">
        <f t="shared" si="2"/>
        <v>7</v>
      </c>
      <c r="J57" s="478">
        <f t="shared" si="3"/>
        <v>7000</v>
      </c>
      <c r="K57" s="478">
        <f t="shared" si="0"/>
        <v>0.007</v>
      </c>
      <c r="L57" s="482">
        <v>22206</v>
      </c>
      <c r="M57" s="503">
        <v>22064</v>
      </c>
      <c r="N57" s="478">
        <f t="shared" si="4"/>
        <v>142</v>
      </c>
      <c r="O57" s="478">
        <f t="shared" si="5"/>
        <v>142000</v>
      </c>
      <c r="P57" s="478">
        <f t="shared" si="1"/>
        <v>0.142</v>
      </c>
      <c r="Q57" s="209"/>
    </row>
    <row r="58" spans="1:17" ht="18" customHeight="1">
      <c r="A58" s="385"/>
      <c r="B58" s="418"/>
      <c r="C58" s="456">
        <v>4902501</v>
      </c>
      <c r="D58" s="170" t="s">
        <v>14</v>
      </c>
      <c r="E58" s="131" t="s">
        <v>368</v>
      </c>
      <c r="F58" s="466">
        <v>1333.33</v>
      </c>
      <c r="G58" s="476">
        <v>999998</v>
      </c>
      <c r="H58" s="475">
        <v>1000000</v>
      </c>
      <c r="I58" s="475">
        <f t="shared" si="2"/>
        <v>-2</v>
      </c>
      <c r="J58" s="478">
        <f t="shared" si="3"/>
        <v>-2666.66</v>
      </c>
      <c r="K58" s="478">
        <f t="shared" si="0"/>
        <v>-0.00266666</v>
      </c>
      <c r="L58" s="479">
        <v>202</v>
      </c>
      <c r="M58" s="475">
        <v>0</v>
      </c>
      <c r="N58" s="475">
        <f t="shared" si="4"/>
        <v>202</v>
      </c>
      <c r="O58" s="478">
        <f t="shared" si="5"/>
        <v>269332.66</v>
      </c>
      <c r="P58" s="478">
        <f t="shared" si="1"/>
        <v>0.26933266</v>
      </c>
      <c r="Q58" s="209" t="s">
        <v>332</v>
      </c>
    </row>
    <row r="59" spans="1:17" ht="18" customHeight="1">
      <c r="A59" s="385"/>
      <c r="B59" s="457" t="s">
        <v>188</v>
      </c>
      <c r="C59" s="456"/>
      <c r="D59" s="170"/>
      <c r="E59" s="170"/>
      <c r="F59" s="466"/>
      <c r="G59" s="476"/>
      <c r="H59" s="478"/>
      <c r="I59" s="478"/>
      <c r="J59" s="478"/>
      <c r="K59" s="478"/>
      <c r="L59" s="479"/>
      <c r="M59" s="478"/>
      <c r="N59" s="478"/>
      <c r="O59" s="478"/>
      <c r="P59" s="478"/>
      <c r="Q59" s="209"/>
    </row>
    <row r="60" spans="1:17" ht="18" customHeight="1">
      <c r="A60" s="385">
        <v>38</v>
      </c>
      <c r="B60" s="455" t="s">
        <v>42</v>
      </c>
      <c r="C60" s="456">
        <v>4864990</v>
      </c>
      <c r="D60" s="170" t="s">
        <v>14</v>
      </c>
      <c r="E60" s="131" t="s">
        <v>368</v>
      </c>
      <c r="F60" s="466">
        <v>-1000</v>
      </c>
      <c r="G60" s="476">
        <v>750</v>
      </c>
      <c r="H60" s="478">
        <v>750</v>
      </c>
      <c r="I60" s="478">
        <f t="shared" si="2"/>
        <v>0</v>
      </c>
      <c r="J60" s="478">
        <f t="shared" si="3"/>
        <v>0</v>
      </c>
      <c r="K60" s="478">
        <f t="shared" si="0"/>
        <v>0</v>
      </c>
      <c r="L60" s="479">
        <v>986419</v>
      </c>
      <c r="M60" s="478">
        <v>985669</v>
      </c>
      <c r="N60" s="478">
        <f t="shared" si="4"/>
        <v>750</v>
      </c>
      <c r="O60" s="478">
        <f t="shared" si="5"/>
        <v>-750000</v>
      </c>
      <c r="P60" s="478">
        <f t="shared" si="1"/>
        <v>-0.75</v>
      </c>
      <c r="Q60" s="209"/>
    </row>
    <row r="61" spans="1:17" ht="18" customHeight="1">
      <c r="A61" s="385">
        <v>39</v>
      </c>
      <c r="B61" s="455" t="s">
        <v>189</v>
      </c>
      <c r="C61" s="456">
        <v>4864991</v>
      </c>
      <c r="D61" s="170" t="s">
        <v>14</v>
      </c>
      <c r="E61" s="131" t="s">
        <v>368</v>
      </c>
      <c r="F61" s="466">
        <v>-1000</v>
      </c>
      <c r="G61" s="476">
        <v>325</v>
      </c>
      <c r="H61" s="475">
        <v>310</v>
      </c>
      <c r="I61" s="478">
        <f t="shared" si="2"/>
        <v>15</v>
      </c>
      <c r="J61" s="478">
        <f t="shared" si="3"/>
        <v>-15000</v>
      </c>
      <c r="K61" s="478">
        <f t="shared" si="0"/>
        <v>-0.015</v>
      </c>
      <c r="L61" s="479">
        <v>987883</v>
      </c>
      <c r="M61" s="475">
        <v>985452</v>
      </c>
      <c r="N61" s="478">
        <f t="shared" si="4"/>
        <v>2431</v>
      </c>
      <c r="O61" s="478">
        <f t="shared" si="5"/>
        <v>-2431000</v>
      </c>
      <c r="P61" s="478">
        <f t="shared" si="1"/>
        <v>-2.431</v>
      </c>
      <c r="Q61" s="209"/>
    </row>
    <row r="62" spans="1:17" ht="18" customHeight="1">
      <c r="A62" s="385"/>
      <c r="B62" s="462" t="s">
        <v>30</v>
      </c>
      <c r="C62" s="421"/>
      <c r="D62" s="66"/>
      <c r="E62" s="66"/>
      <c r="F62" s="469"/>
      <c r="G62" s="476"/>
      <c r="H62" s="478"/>
      <c r="I62" s="478"/>
      <c r="J62" s="478"/>
      <c r="K62" s="478"/>
      <c r="L62" s="479"/>
      <c r="M62" s="478"/>
      <c r="N62" s="478"/>
      <c r="O62" s="478"/>
      <c r="P62" s="478"/>
      <c r="Q62" s="209"/>
    </row>
    <row r="63" spans="1:17" ht="18" customHeight="1">
      <c r="A63" s="385">
        <v>40</v>
      </c>
      <c r="B63" s="122" t="s">
        <v>88</v>
      </c>
      <c r="C63" s="421">
        <v>4865092</v>
      </c>
      <c r="D63" s="66" t="s">
        <v>14</v>
      </c>
      <c r="E63" s="131" t="s">
        <v>368</v>
      </c>
      <c r="F63" s="469">
        <v>100</v>
      </c>
      <c r="G63" s="476">
        <v>3215</v>
      </c>
      <c r="H63" s="475">
        <v>2937</v>
      </c>
      <c r="I63" s="478">
        <f t="shared" si="2"/>
        <v>278</v>
      </c>
      <c r="J63" s="478">
        <f t="shared" si="3"/>
        <v>27800</v>
      </c>
      <c r="K63" s="478">
        <f t="shared" si="0"/>
        <v>0.0278</v>
      </c>
      <c r="L63" s="479">
        <v>6711</v>
      </c>
      <c r="M63" s="478">
        <v>5788</v>
      </c>
      <c r="N63" s="478">
        <f t="shared" si="4"/>
        <v>923</v>
      </c>
      <c r="O63" s="478">
        <f t="shared" si="5"/>
        <v>92300</v>
      </c>
      <c r="P63" s="478">
        <f t="shared" si="1"/>
        <v>0.0923</v>
      </c>
      <c r="Q63" s="209"/>
    </row>
    <row r="64" spans="1:17" ht="18" customHeight="1">
      <c r="A64" s="385"/>
      <c r="B64" s="457" t="s">
        <v>54</v>
      </c>
      <c r="C64" s="456"/>
      <c r="D64" s="170"/>
      <c r="E64" s="170"/>
      <c r="F64" s="466"/>
      <c r="G64" s="476"/>
      <c r="H64" s="478"/>
      <c r="I64" s="478"/>
      <c r="J64" s="478"/>
      <c r="K64" s="478"/>
      <c r="L64" s="479"/>
      <c r="M64" s="478"/>
      <c r="N64" s="478"/>
      <c r="O64" s="478"/>
      <c r="P64" s="478"/>
      <c r="Q64" s="209"/>
    </row>
    <row r="65" spans="1:17" ht="18" customHeight="1">
      <c r="A65" s="385">
        <v>41</v>
      </c>
      <c r="B65" s="455" t="s">
        <v>369</v>
      </c>
      <c r="C65" s="456">
        <v>4864792</v>
      </c>
      <c r="D65" s="170" t="s">
        <v>14</v>
      </c>
      <c r="E65" s="131" t="s">
        <v>368</v>
      </c>
      <c r="F65" s="466">
        <v>100</v>
      </c>
      <c r="G65" s="476">
        <v>27497</v>
      </c>
      <c r="H65" s="478">
        <v>27098</v>
      </c>
      <c r="I65" s="478">
        <f t="shared" si="2"/>
        <v>399</v>
      </c>
      <c r="J65" s="478">
        <f t="shared" si="3"/>
        <v>39900</v>
      </c>
      <c r="K65" s="478">
        <f t="shared" si="0"/>
        <v>0.0399</v>
      </c>
      <c r="L65" s="479">
        <v>137748</v>
      </c>
      <c r="M65" s="478">
        <v>131715</v>
      </c>
      <c r="N65" s="478">
        <f t="shared" si="4"/>
        <v>6033</v>
      </c>
      <c r="O65" s="478">
        <f t="shared" si="5"/>
        <v>603300</v>
      </c>
      <c r="P65" s="478">
        <f t="shared" si="1"/>
        <v>0.6033</v>
      </c>
      <c r="Q65" s="209"/>
    </row>
    <row r="66" spans="1:17" ht="18" customHeight="1">
      <c r="A66" s="463"/>
      <c r="B66" s="462" t="s">
        <v>329</v>
      </c>
      <c r="C66" s="456"/>
      <c r="D66" s="170"/>
      <c r="E66" s="170"/>
      <c r="F66" s="466"/>
      <c r="G66" s="476"/>
      <c r="H66" s="478"/>
      <c r="I66" s="478"/>
      <c r="J66" s="478"/>
      <c r="K66" s="478"/>
      <c r="L66" s="479"/>
      <c r="M66" s="478"/>
      <c r="N66" s="478"/>
      <c r="O66" s="478"/>
      <c r="P66" s="478"/>
      <c r="Q66" s="209"/>
    </row>
    <row r="67" spans="1:17" ht="18" customHeight="1">
      <c r="A67" s="385">
        <v>43</v>
      </c>
      <c r="B67" s="620" t="s">
        <v>372</v>
      </c>
      <c r="C67" s="456">
        <v>4865170</v>
      </c>
      <c r="D67" s="131" t="s">
        <v>14</v>
      </c>
      <c r="E67" s="131" t="s">
        <v>368</v>
      </c>
      <c r="F67" s="466">
        <v>1000</v>
      </c>
      <c r="G67" s="476">
        <v>0</v>
      </c>
      <c r="H67" s="478">
        <v>0</v>
      </c>
      <c r="I67" s="478">
        <f t="shared" si="2"/>
        <v>0</v>
      </c>
      <c r="J67" s="478">
        <f t="shared" si="3"/>
        <v>0</v>
      </c>
      <c r="K67" s="478">
        <f t="shared" si="0"/>
        <v>0</v>
      </c>
      <c r="L67" s="479">
        <v>999975</v>
      </c>
      <c r="M67" s="478">
        <v>999975</v>
      </c>
      <c r="N67" s="478">
        <f t="shared" si="4"/>
        <v>0</v>
      </c>
      <c r="O67" s="478">
        <f t="shared" si="5"/>
        <v>0</v>
      </c>
      <c r="P67" s="478">
        <f t="shared" si="1"/>
        <v>0</v>
      </c>
      <c r="Q67" s="209"/>
    </row>
    <row r="68" spans="1:17" ht="18" customHeight="1">
      <c r="A68" s="385"/>
      <c r="B68" s="462" t="s">
        <v>41</v>
      </c>
      <c r="C68" s="503"/>
      <c r="D68" s="537"/>
      <c r="E68" s="492"/>
      <c r="F68" s="503"/>
      <c r="G68" s="512"/>
      <c r="H68" s="513"/>
      <c r="I68" s="513"/>
      <c r="J68" s="513"/>
      <c r="K68" s="514"/>
      <c r="L68" s="512"/>
      <c r="M68" s="513"/>
      <c r="N68" s="513"/>
      <c r="O68" s="513"/>
      <c r="P68" s="514"/>
      <c r="Q68" s="209"/>
    </row>
    <row r="69" spans="1:17" ht="18" customHeight="1">
      <c r="A69" s="385">
        <v>44</v>
      </c>
      <c r="B69" s="620" t="s">
        <v>393</v>
      </c>
      <c r="C69" s="503">
        <v>4864961</v>
      </c>
      <c r="D69" s="536" t="s">
        <v>14</v>
      </c>
      <c r="E69" s="492" t="s">
        <v>368</v>
      </c>
      <c r="F69" s="503">
        <v>1000</v>
      </c>
      <c r="G69" s="479">
        <v>991944</v>
      </c>
      <c r="H69" s="478">
        <v>992523</v>
      </c>
      <c r="I69" s="478">
        <f>G69-H69</f>
        <v>-579</v>
      </c>
      <c r="J69" s="478">
        <f>$F69*I69</f>
        <v>-579000</v>
      </c>
      <c r="K69" s="624">
        <f>J69/1000000</f>
        <v>-0.579</v>
      </c>
      <c r="L69" s="479">
        <v>994653</v>
      </c>
      <c r="M69" s="478">
        <v>995181</v>
      </c>
      <c r="N69" s="478">
        <f>L69-M69</f>
        <v>-528</v>
      </c>
      <c r="O69" s="478">
        <f>$F69*N69</f>
        <v>-528000</v>
      </c>
      <c r="P69" s="624">
        <f>O69/1000000</f>
        <v>-0.528</v>
      </c>
      <c r="Q69" s="209"/>
    </row>
    <row r="70" spans="1:17" ht="18" customHeight="1" thickBot="1">
      <c r="A70" s="132"/>
      <c r="B70" s="364"/>
      <c r="C70" s="271"/>
      <c r="D70" s="361"/>
      <c r="E70" s="361"/>
      <c r="F70" s="470"/>
      <c r="G70" s="490"/>
      <c r="H70" s="487"/>
      <c r="I70" s="488"/>
      <c r="J70" s="488"/>
      <c r="K70" s="488"/>
      <c r="L70" s="491"/>
      <c r="M70" s="488"/>
      <c r="N70" s="488"/>
      <c r="O70" s="488"/>
      <c r="P70" s="488"/>
      <c r="Q70" s="210"/>
    </row>
    <row r="71" spans="3:16" ht="17.25" thickTop="1">
      <c r="C71" s="102"/>
      <c r="D71" s="102"/>
      <c r="E71" s="102"/>
      <c r="F71" s="471"/>
      <c r="L71" s="19"/>
      <c r="M71" s="19"/>
      <c r="N71" s="19"/>
      <c r="O71" s="19"/>
      <c r="P71" s="19"/>
    </row>
    <row r="72" spans="1:16" ht="20.25">
      <c r="A72" s="262" t="s">
        <v>334</v>
      </c>
      <c r="C72" s="69"/>
      <c r="D72" s="102"/>
      <c r="E72" s="102"/>
      <c r="F72" s="471"/>
      <c r="K72" s="270">
        <f>SUM(K8:K70)-K17</f>
        <v>0.3577333400000007</v>
      </c>
      <c r="L72" s="103"/>
      <c r="M72" s="103"/>
      <c r="N72" s="103"/>
      <c r="O72" s="103"/>
      <c r="P72" s="270">
        <f>SUM(P8:P70)-P17</f>
        <v>6.918532659999997</v>
      </c>
    </row>
    <row r="73" spans="3:16" ht="16.5">
      <c r="C73" s="102"/>
      <c r="D73" s="102"/>
      <c r="E73" s="102"/>
      <c r="F73" s="471"/>
      <c r="L73" s="19"/>
      <c r="M73" s="19"/>
      <c r="N73" s="19"/>
      <c r="O73" s="19"/>
      <c r="P73" s="19"/>
    </row>
    <row r="74" spans="3:16" ht="16.5">
      <c r="C74" s="102"/>
      <c r="D74" s="102"/>
      <c r="E74" s="102"/>
      <c r="F74" s="471"/>
      <c r="L74" s="19"/>
      <c r="M74" s="19"/>
      <c r="N74" s="19"/>
      <c r="O74" s="19"/>
      <c r="P74" s="19"/>
    </row>
    <row r="75" spans="1:17" ht="24" thickBot="1">
      <c r="A75" s="607" t="s">
        <v>209</v>
      </c>
      <c r="C75" s="102"/>
      <c r="D75" s="102"/>
      <c r="E75" s="102"/>
      <c r="F75" s="471"/>
      <c r="G75" s="21"/>
      <c r="H75" s="21"/>
      <c r="I75" s="58" t="s">
        <v>8</v>
      </c>
      <c r="J75" s="21"/>
      <c r="K75" s="21"/>
      <c r="L75" s="23"/>
      <c r="M75" s="23"/>
      <c r="N75" s="58" t="s">
        <v>7</v>
      </c>
      <c r="O75" s="23"/>
      <c r="P75" s="23"/>
      <c r="Q75" s="353" t="str">
        <f>NDPL!$Q$1</f>
        <v>JUNE 2010</v>
      </c>
    </row>
    <row r="76" spans="1:17" ht="39.75" thickBot="1" thickTop="1">
      <c r="A76" s="43" t="s">
        <v>9</v>
      </c>
      <c r="B76" s="40" t="s">
        <v>10</v>
      </c>
      <c r="C76" s="41" t="s">
        <v>1</v>
      </c>
      <c r="D76" s="41" t="s">
        <v>2</v>
      </c>
      <c r="E76" s="41" t="s">
        <v>3</v>
      </c>
      <c r="F76" s="472" t="s">
        <v>11</v>
      </c>
      <c r="G76" s="43" t="str">
        <f>NDPL!G5</f>
        <v>FINAL READING 01/07/10</v>
      </c>
      <c r="H76" s="41" t="str">
        <f>NDPL!H5</f>
        <v>INTIAL READING 01/06/10</v>
      </c>
      <c r="I76" s="41" t="s">
        <v>4</v>
      </c>
      <c r="J76" s="41" t="s">
        <v>5</v>
      </c>
      <c r="K76" s="41" t="s">
        <v>6</v>
      </c>
      <c r="L76" s="43" t="str">
        <f>NDPL!G5</f>
        <v>FINAL READING 01/07/10</v>
      </c>
      <c r="M76" s="41" t="str">
        <f>NDPL!H5</f>
        <v>INTIAL READING 01/06/10</v>
      </c>
      <c r="N76" s="41" t="s">
        <v>4</v>
      </c>
      <c r="O76" s="41" t="s">
        <v>5</v>
      </c>
      <c r="P76" s="41" t="s">
        <v>6</v>
      </c>
      <c r="Q76" s="42" t="s">
        <v>330</v>
      </c>
    </row>
    <row r="77" spans="3:16" ht="18" thickBot="1" thickTop="1">
      <c r="C77" s="102"/>
      <c r="D77" s="102"/>
      <c r="E77" s="102"/>
      <c r="F77" s="471"/>
      <c r="L77" s="19"/>
      <c r="M77" s="19"/>
      <c r="N77" s="19"/>
      <c r="O77" s="19"/>
      <c r="P77" s="19"/>
    </row>
    <row r="78" spans="1:17" ht="18" customHeight="1" thickTop="1">
      <c r="A78" s="547"/>
      <c r="B78" s="548" t="s">
        <v>190</v>
      </c>
      <c r="C78" s="483"/>
      <c r="D78" s="128"/>
      <c r="E78" s="128"/>
      <c r="F78" s="473"/>
      <c r="G78" s="65"/>
      <c r="H78" s="27"/>
      <c r="I78" s="27"/>
      <c r="J78" s="27"/>
      <c r="K78" s="37"/>
      <c r="L78" s="117"/>
      <c r="M78" s="28"/>
      <c r="N78" s="28"/>
      <c r="O78" s="28"/>
      <c r="P78" s="29"/>
      <c r="Q78" s="208"/>
    </row>
    <row r="79" spans="1:17" ht="18" customHeight="1">
      <c r="A79" s="482">
        <v>1</v>
      </c>
      <c r="B79" s="549" t="s">
        <v>191</v>
      </c>
      <c r="C79" s="503">
        <v>4865143</v>
      </c>
      <c r="D79" s="170" t="s">
        <v>14</v>
      </c>
      <c r="E79" s="131" t="s">
        <v>368</v>
      </c>
      <c r="F79" s="466">
        <v>100</v>
      </c>
      <c r="G79" s="464">
        <v>996202</v>
      </c>
      <c r="H79" s="445">
        <v>996354</v>
      </c>
      <c r="I79" s="445">
        <f>G79-H79</f>
        <v>-152</v>
      </c>
      <c r="J79" s="445">
        <f>$F79*I79</f>
        <v>-15200</v>
      </c>
      <c r="K79" s="445">
        <f aca="true" t="shared" si="6" ref="K79:K126">J79/1000000</f>
        <v>-0.0152</v>
      </c>
      <c r="L79" s="393">
        <v>869703</v>
      </c>
      <c r="M79" s="445">
        <v>877183</v>
      </c>
      <c r="N79" s="445">
        <f>L79-M79</f>
        <v>-7480</v>
      </c>
      <c r="O79" s="445">
        <f>$F79*N79</f>
        <v>-748000</v>
      </c>
      <c r="P79" s="445">
        <f aca="true" t="shared" si="7" ref="P79:P126">O79/1000000</f>
        <v>-0.748</v>
      </c>
      <c r="Q79" s="465"/>
    </row>
    <row r="80" spans="1:17" ht="18" customHeight="1">
      <c r="A80" s="482"/>
      <c r="B80" s="550" t="s">
        <v>48</v>
      </c>
      <c r="C80" s="503"/>
      <c r="D80" s="170"/>
      <c r="E80" s="170"/>
      <c r="F80" s="466"/>
      <c r="G80" s="464"/>
      <c r="H80" s="445"/>
      <c r="I80" s="445"/>
      <c r="J80" s="445"/>
      <c r="K80" s="445"/>
      <c r="L80" s="393"/>
      <c r="M80" s="445"/>
      <c r="N80" s="445"/>
      <c r="O80" s="445"/>
      <c r="P80" s="445"/>
      <c r="Q80" s="465"/>
    </row>
    <row r="81" spans="1:17" ht="18" customHeight="1">
      <c r="A81" s="482"/>
      <c r="B81" s="550" t="s">
        <v>127</v>
      </c>
      <c r="C81" s="503"/>
      <c r="D81" s="170"/>
      <c r="E81" s="170"/>
      <c r="F81" s="466"/>
      <c r="G81" s="464"/>
      <c r="H81" s="445"/>
      <c r="I81" s="445"/>
      <c r="J81" s="445"/>
      <c r="K81" s="445"/>
      <c r="L81" s="393"/>
      <c r="M81" s="445"/>
      <c r="N81" s="445"/>
      <c r="O81" s="445"/>
      <c r="P81" s="445"/>
      <c r="Q81" s="465"/>
    </row>
    <row r="82" spans="1:17" ht="18" customHeight="1">
      <c r="A82" s="482">
        <v>2</v>
      </c>
      <c r="B82" s="549" t="s">
        <v>128</v>
      </c>
      <c r="C82" s="503">
        <v>4865134</v>
      </c>
      <c r="D82" s="170" t="s">
        <v>14</v>
      </c>
      <c r="E82" s="131" t="s">
        <v>368</v>
      </c>
      <c r="F82" s="466">
        <v>-100</v>
      </c>
      <c r="G82" s="464">
        <v>55239</v>
      </c>
      <c r="H82" s="445">
        <v>50912</v>
      </c>
      <c r="I82" s="445">
        <f aca="true" t="shared" si="8" ref="I82:I126">G82-H82</f>
        <v>4327</v>
      </c>
      <c r="J82" s="445">
        <f aca="true" t="shared" si="9" ref="J82:J126">$F82*I82</f>
        <v>-432700</v>
      </c>
      <c r="K82" s="445">
        <f t="shared" si="6"/>
        <v>-0.4327</v>
      </c>
      <c r="L82" s="393">
        <v>1626</v>
      </c>
      <c r="M82" s="445">
        <v>1667</v>
      </c>
      <c r="N82" s="445">
        <f aca="true" t="shared" si="10" ref="N82:N126">L82-M82</f>
        <v>-41</v>
      </c>
      <c r="O82" s="445">
        <f aca="true" t="shared" si="11" ref="O82:O126">$F82*N82</f>
        <v>4100</v>
      </c>
      <c r="P82" s="445">
        <f t="shared" si="7"/>
        <v>0.0041</v>
      </c>
      <c r="Q82" s="465"/>
    </row>
    <row r="83" spans="1:17" ht="18" customHeight="1">
      <c r="A83" s="482">
        <v>3</v>
      </c>
      <c r="B83" s="480" t="s">
        <v>129</v>
      </c>
      <c r="C83" s="503">
        <v>4865135</v>
      </c>
      <c r="D83" s="118" t="s">
        <v>14</v>
      </c>
      <c r="E83" s="131" t="s">
        <v>368</v>
      </c>
      <c r="F83" s="466">
        <v>-100</v>
      </c>
      <c r="G83" s="464">
        <v>1005242</v>
      </c>
      <c r="H83" s="445">
        <v>999753</v>
      </c>
      <c r="I83" s="445">
        <f t="shared" si="8"/>
        <v>5489</v>
      </c>
      <c r="J83" s="445">
        <f t="shared" si="9"/>
        <v>-548900</v>
      </c>
      <c r="K83" s="445">
        <f t="shared" si="6"/>
        <v>-0.5489</v>
      </c>
      <c r="L83" s="393">
        <v>999411</v>
      </c>
      <c r="M83" s="445">
        <v>999395</v>
      </c>
      <c r="N83" s="445">
        <f t="shared" si="10"/>
        <v>16</v>
      </c>
      <c r="O83" s="445">
        <f t="shared" si="11"/>
        <v>-1600</v>
      </c>
      <c r="P83" s="445">
        <f t="shared" si="7"/>
        <v>-0.0016</v>
      </c>
      <c r="Q83" s="465" t="s">
        <v>332</v>
      </c>
    </row>
    <row r="84" spans="1:17" ht="18" customHeight="1">
      <c r="A84" s="482">
        <v>4</v>
      </c>
      <c r="B84" s="549" t="s">
        <v>192</v>
      </c>
      <c r="C84" s="503">
        <v>4864804</v>
      </c>
      <c r="D84" s="170" t="s">
        <v>14</v>
      </c>
      <c r="E84" s="131" t="s">
        <v>368</v>
      </c>
      <c r="F84" s="466">
        <v>-100</v>
      </c>
      <c r="G84" s="464">
        <v>271</v>
      </c>
      <c r="H84" s="419">
        <v>365</v>
      </c>
      <c r="I84" s="445">
        <f t="shared" si="8"/>
        <v>-94</v>
      </c>
      <c r="J84" s="445">
        <f t="shared" si="9"/>
        <v>9400</v>
      </c>
      <c r="K84" s="445">
        <f t="shared" si="6"/>
        <v>0.0094</v>
      </c>
      <c r="L84" s="393">
        <v>999997</v>
      </c>
      <c r="M84" s="419">
        <v>999997</v>
      </c>
      <c r="N84" s="445">
        <f t="shared" si="10"/>
        <v>0</v>
      </c>
      <c r="O84" s="445">
        <f t="shared" si="11"/>
        <v>0</v>
      </c>
      <c r="P84" s="445">
        <f t="shared" si="7"/>
        <v>0</v>
      </c>
      <c r="Q84" s="465"/>
    </row>
    <row r="85" spans="1:17" ht="18" customHeight="1">
      <c r="A85" s="482">
        <v>5</v>
      </c>
      <c r="B85" s="549" t="s">
        <v>193</v>
      </c>
      <c r="C85" s="503">
        <v>4865163</v>
      </c>
      <c r="D85" s="170" t="s">
        <v>14</v>
      </c>
      <c r="E85" s="131" t="s">
        <v>368</v>
      </c>
      <c r="F85" s="466">
        <v>-100</v>
      </c>
      <c r="G85" s="464">
        <v>79</v>
      </c>
      <c r="H85" s="419">
        <v>215</v>
      </c>
      <c r="I85" s="445">
        <f t="shared" si="8"/>
        <v>-136</v>
      </c>
      <c r="J85" s="445">
        <f t="shared" si="9"/>
        <v>13600</v>
      </c>
      <c r="K85" s="445">
        <f t="shared" si="6"/>
        <v>0.0136</v>
      </c>
      <c r="L85" s="385">
        <v>999997</v>
      </c>
      <c r="M85" s="419">
        <v>999997</v>
      </c>
      <c r="N85" s="445">
        <f t="shared" si="10"/>
        <v>0</v>
      </c>
      <c r="O85" s="445">
        <f t="shared" si="11"/>
        <v>0</v>
      </c>
      <c r="P85" s="445">
        <f t="shared" si="7"/>
        <v>0</v>
      </c>
      <c r="Q85" s="465"/>
    </row>
    <row r="86" spans="1:17" ht="18" customHeight="1">
      <c r="A86" s="482"/>
      <c r="B86" s="551" t="s">
        <v>194</v>
      </c>
      <c r="C86" s="503"/>
      <c r="D86" s="118"/>
      <c r="E86" s="118"/>
      <c r="F86" s="466"/>
      <c r="G86" s="464"/>
      <c r="H86" s="445"/>
      <c r="I86" s="445"/>
      <c r="J86" s="445"/>
      <c r="K86" s="445"/>
      <c r="L86" s="393"/>
      <c r="M86" s="445"/>
      <c r="N86" s="445"/>
      <c r="O86" s="445"/>
      <c r="P86" s="445"/>
      <c r="Q86" s="465"/>
    </row>
    <row r="87" spans="1:17" ht="18" customHeight="1">
      <c r="A87" s="482"/>
      <c r="B87" s="551" t="s">
        <v>117</v>
      </c>
      <c r="C87" s="503"/>
      <c r="D87" s="118"/>
      <c r="E87" s="118"/>
      <c r="F87" s="466"/>
      <c r="G87" s="464"/>
      <c r="H87" s="445"/>
      <c r="I87" s="445"/>
      <c r="J87" s="445"/>
      <c r="K87" s="445"/>
      <c r="L87" s="393"/>
      <c r="M87" s="445"/>
      <c r="N87" s="445"/>
      <c r="O87" s="445"/>
      <c r="P87" s="445"/>
      <c r="Q87" s="465"/>
    </row>
    <row r="88" spans="1:17" ht="18" customHeight="1">
      <c r="A88" s="482">
        <v>6</v>
      </c>
      <c r="B88" s="549" t="s">
        <v>195</v>
      </c>
      <c r="C88" s="503">
        <v>4865140</v>
      </c>
      <c r="D88" s="170" t="s">
        <v>14</v>
      </c>
      <c r="E88" s="131" t="s">
        <v>368</v>
      </c>
      <c r="F88" s="466">
        <v>-100</v>
      </c>
      <c r="G88" s="464">
        <v>619984</v>
      </c>
      <c r="H88" s="419">
        <v>607417</v>
      </c>
      <c r="I88" s="445">
        <f t="shared" si="8"/>
        <v>12567</v>
      </c>
      <c r="J88" s="445">
        <f t="shared" si="9"/>
        <v>-1256700</v>
      </c>
      <c r="K88" s="445">
        <f t="shared" si="6"/>
        <v>-1.2567</v>
      </c>
      <c r="L88" s="393">
        <v>42745</v>
      </c>
      <c r="M88" s="419">
        <v>42428</v>
      </c>
      <c r="N88" s="445">
        <f t="shared" si="10"/>
        <v>317</v>
      </c>
      <c r="O88" s="445">
        <f t="shared" si="11"/>
        <v>-31700</v>
      </c>
      <c r="P88" s="445">
        <f t="shared" si="7"/>
        <v>-0.0317</v>
      </c>
      <c r="Q88" s="465"/>
    </row>
    <row r="89" spans="1:17" ht="18" customHeight="1">
      <c r="A89" s="482">
        <v>7</v>
      </c>
      <c r="B89" s="549" t="s">
        <v>196</v>
      </c>
      <c r="C89" s="503">
        <v>4864852</v>
      </c>
      <c r="D89" s="170" t="s">
        <v>14</v>
      </c>
      <c r="E89" s="131" t="s">
        <v>368</v>
      </c>
      <c r="F89" s="466">
        <v>-1000</v>
      </c>
      <c r="G89" s="464">
        <v>279</v>
      </c>
      <c r="H89" s="419">
        <v>82</v>
      </c>
      <c r="I89" s="445">
        <f t="shared" si="8"/>
        <v>197</v>
      </c>
      <c r="J89" s="445">
        <f t="shared" si="9"/>
        <v>-197000</v>
      </c>
      <c r="K89" s="445">
        <f t="shared" si="6"/>
        <v>-0.197</v>
      </c>
      <c r="L89" s="393">
        <v>519</v>
      </c>
      <c r="M89" s="419">
        <v>453</v>
      </c>
      <c r="N89" s="445">
        <f t="shared" si="10"/>
        <v>66</v>
      </c>
      <c r="O89" s="445">
        <f t="shared" si="11"/>
        <v>-66000</v>
      </c>
      <c r="P89" s="445">
        <f t="shared" si="7"/>
        <v>-0.066</v>
      </c>
      <c r="Q89" s="465"/>
    </row>
    <row r="90" spans="1:17" ht="18" customHeight="1">
      <c r="A90" s="482">
        <v>8</v>
      </c>
      <c r="B90" s="549" t="s">
        <v>197</v>
      </c>
      <c r="C90" s="503">
        <v>4865142</v>
      </c>
      <c r="D90" s="170" t="s">
        <v>14</v>
      </c>
      <c r="E90" s="131" t="s">
        <v>368</v>
      </c>
      <c r="F90" s="466">
        <v>-100</v>
      </c>
      <c r="G90" s="464">
        <v>577240</v>
      </c>
      <c r="H90" s="419">
        <v>563096</v>
      </c>
      <c r="I90" s="445">
        <f t="shared" si="8"/>
        <v>14144</v>
      </c>
      <c r="J90" s="445">
        <f t="shared" si="9"/>
        <v>-1414400</v>
      </c>
      <c r="K90" s="445">
        <f t="shared" si="6"/>
        <v>-1.4144</v>
      </c>
      <c r="L90" s="393">
        <v>37683</v>
      </c>
      <c r="M90" s="419">
        <v>37421</v>
      </c>
      <c r="N90" s="445">
        <f t="shared" si="10"/>
        <v>262</v>
      </c>
      <c r="O90" s="445">
        <f t="shared" si="11"/>
        <v>-26200</v>
      </c>
      <c r="P90" s="445">
        <f t="shared" si="7"/>
        <v>-0.0262</v>
      </c>
      <c r="Q90" s="465"/>
    </row>
    <row r="91" spans="1:17" ht="18" customHeight="1">
      <c r="A91" s="482"/>
      <c r="B91" s="550" t="s">
        <v>117</v>
      </c>
      <c r="C91" s="503"/>
      <c r="D91" s="170"/>
      <c r="E91" s="170"/>
      <c r="F91" s="466"/>
      <c r="G91" s="464"/>
      <c r="H91" s="445"/>
      <c r="I91" s="445"/>
      <c r="J91" s="445"/>
      <c r="K91" s="445"/>
      <c r="L91" s="393"/>
      <c r="M91" s="445"/>
      <c r="N91" s="445"/>
      <c r="O91" s="445"/>
      <c r="P91" s="445"/>
      <c r="Q91" s="465"/>
    </row>
    <row r="92" spans="1:17" ht="18" customHeight="1">
      <c r="A92" s="482">
        <v>9</v>
      </c>
      <c r="B92" s="549" t="s">
        <v>198</v>
      </c>
      <c r="C92" s="503">
        <v>4865093</v>
      </c>
      <c r="D92" s="170" t="s">
        <v>14</v>
      </c>
      <c r="E92" s="131" t="s">
        <v>368</v>
      </c>
      <c r="F92" s="466">
        <v>-100</v>
      </c>
      <c r="G92" s="464">
        <v>3426</v>
      </c>
      <c r="H92" s="419">
        <v>3403</v>
      </c>
      <c r="I92" s="445">
        <f t="shared" si="8"/>
        <v>23</v>
      </c>
      <c r="J92" s="445">
        <f t="shared" si="9"/>
        <v>-2300</v>
      </c>
      <c r="K92" s="445">
        <f t="shared" si="6"/>
        <v>-0.0023</v>
      </c>
      <c r="L92" s="393">
        <v>45331</v>
      </c>
      <c r="M92" s="419">
        <v>42739</v>
      </c>
      <c r="N92" s="445">
        <f t="shared" si="10"/>
        <v>2592</v>
      </c>
      <c r="O92" s="445">
        <f t="shared" si="11"/>
        <v>-259200</v>
      </c>
      <c r="P92" s="445">
        <f t="shared" si="7"/>
        <v>-0.2592</v>
      </c>
      <c r="Q92" s="465"/>
    </row>
    <row r="93" spans="1:17" ht="18" customHeight="1">
      <c r="A93" s="482">
        <v>10</v>
      </c>
      <c r="B93" s="549" t="s">
        <v>199</v>
      </c>
      <c r="C93" s="503">
        <v>4865094</v>
      </c>
      <c r="D93" s="170" t="s">
        <v>14</v>
      </c>
      <c r="E93" s="131" t="s">
        <v>368</v>
      </c>
      <c r="F93" s="466">
        <v>-100</v>
      </c>
      <c r="G93" s="464">
        <v>6609</v>
      </c>
      <c r="H93" s="419">
        <v>6537</v>
      </c>
      <c r="I93" s="445">
        <f t="shared" si="8"/>
        <v>72</v>
      </c>
      <c r="J93" s="445">
        <f t="shared" si="9"/>
        <v>-7200</v>
      </c>
      <c r="K93" s="445">
        <f t="shared" si="6"/>
        <v>-0.0072</v>
      </c>
      <c r="L93" s="393">
        <v>42638</v>
      </c>
      <c r="M93" s="419">
        <v>40006</v>
      </c>
      <c r="N93" s="445">
        <f t="shared" si="10"/>
        <v>2632</v>
      </c>
      <c r="O93" s="445">
        <f t="shared" si="11"/>
        <v>-263200</v>
      </c>
      <c r="P93" s="445">
        <f t="shared" si="7"/>
        <v>-0.2632</v>
      </c>
      <c r="Q93" s="465"/>
    </row>
    <row r="94" spans="1:17" ht="18" customHeight="1">
      <c r="A94" s="482">
        <v>11</v>
      </c>
      <c r="B94" s="549" t="s">
        <v>200</v>
      </c>
      <c r="C94" s="503">
        <v>4865144</v>
      </c>
      <c r="D94" s="170" t="s">
        <v>14</v>
      </c>
      <c r="E94" s="131" t="s">
        <v>368</v>
      </c>
      <c r="F94" s="466">
        <v>-100</v>
      </c>
      <c r="G94" s="464">
        <v>27977</v>
      </c>
      <c r="H94" s="419">
        <v>27893</v>
      </c>
      <c r="I94" s="445">
        <f t="shared" si="8"/>
        <v>84</v>
      </c>
      <c r="J94" s="445">
        <f t="shared" si="9"/>
        <v>-8400</v>
      </c>
      <c r="K94" s="445">
        <f t="shared" si="6"/>
        <v>-0.0084</v>
      </c>
      <c r="L94" s="393">
        <v>90600</v>
      </c>
      <c r="M94" s="419">
        <v>85992</v>
      </c>
      <c r="N94" s="445">
        <f t="shared" si="10"/>
        <v>4608</v>
      </c>
      <c r="O94" s="445">
        <f t="shared" si="11"/>
        <v>-460800</v>
      </c>
      <c r="P94" s="445">
        <f t="shared" si="7"/>
        <v>-0.4608</v>
      </c>
      <c r="Q94" s="465"/>
    </row>
    <row r="95" spans="1:17" ht="18" customHeight="1">
      <c r="A95" s="482"/>
      <c r="B95" s="551" t="s">
        <v>194</v>
      </c>
      <c r="C95" s="503"/>
      <c r="D95" s="118"/>
      <c r="E95" s="118"/>
      <c r="F95" s="466"/>
      <c r="G95" s="464"/>
      <c r="H95" s="445"/>
      <c r="I95" s="445"/>
      <c r="J95" s="445"/>
      <c r="K95" s="445"/>
      <c r="L95" s="393"/>
      <c r="M95" s="445"/>
      <c r="N95" s="445"/>
      <c r="O95" s="445"/>
      <c r="P95" s="445"/>
      <c r="Q95" s="465"/>
    </row>
    <row r="96" spans="1:17" ht="18" customHeight="1">
      <c r="A96" s="482"/>
      <c r="B96" s="550" t="s">
        <v>201</v>
      </c>
      <c r="C96" s="503"/>
      <c r="D96" s="170"/>
      <c r="E96" s="170"/>
      <c r="F96" s="466"/>
      <c r="G96" s="464"/>
      <c r="H96" s="445"/>
      <c r="I96" s="445"/>
      <c r="J96" s="445"/>
      <c r="K96" s="445"/>
      <c r="L96" s="393"/>
      <c r="M96" s="445"/>
      <c r="N96" s="445"/>
      <c r="O96" s="445"/>
      <c r="P96" s="445"/>
      <c r="Q96" s="465"/>
    </row>
    <row r="97" spans="1:17" ht="18" customHeight="1">
      <c r="A97" s="482">
        <v>12</v>
      </c>
      <c r="B97" s="549" t="s">
        <v>202</v>
      </c>
      <c r="C97" s="503">
        <v>4865132</v>
      </c>
      <c r="D97" s="170" t="s">
        <v>14</v>
      </c>
      <c r="E97" s="131" t="s">
        <v>368</v>
      </c>
      <c r="F97" s="466">
        <v>-100</v>
      </c>
      <c r="G97" s="464">
        <v>3281</v>
      </c>
      <c r="H97" s="419">
        <v>1566</v>
      </c>
      <c r="I97" s="445">
        <f t="shared" si="8"/>
        <v>1715</v>
      </c>
      <c r="J97" s="445">
        <f t="shared" si="9"/>
        <v>-171500</v>
      </c>
      <c r="K97" s="445">
        <f t="shared" si="6"/>
        <v>-0.1715</v>
      </c>
      <c r="L97" s="393">
        <v>598169</v>
      </c>
      <c r="M97" s="419">
        <v>590885</v>
      </c>
      <c r="N97" s="445">
        <f t="shared" si="10"/>
        <v>7284</v>
      </c>
      <c r="O97" s="445">
        <f t="shared" si="11"/>
        <v>-728400</v>
      </c>
      <c r="P97" s="445">
        <f t="shared" si="7"/>
        <v>-0.7284</v>
      </c>
      <c r="Q97" s="465"/>
    </row>
    <row r="98" spans="1:17" ht="18" customHeight="1">
      <c r="A98" s="482">
        <v>13</v>
      </c>
      <c r="B98" s="480" t="s">
        <v>203</v>
      </c>
      <c r="C98" s="503">
        <v>4864803</v>
      </c>
      <c r="D98" s="118" t="s">
        <v>14</v>
      </c>
      <c r="E98" s="131" t="s">
        <v>368</v>
      </c>
      <c r="F98" s="466">
        <v>-100</v>
      </c>
      <c r="G98" s="464">
        <v>64446</v>
      </c>
      <c r="H98" s="419">
        <v>62477</v>
      </c>
      <c r="I98" s="445">
        <f t="shared" si="8"/>
        <v>1969</v>
      </c>
      <c r="J98" s="445">
        <f t="shared" si="9"/>
        <v>-196900</v>
      </c>
      <c r="K98" s="445">
        <f t="shared" si="6"/>
        <v>-0.1969</v>
      </c>
      <c r="L98" s="393">
        <v>122397</v>
      </c>
      <c r="M98" s="419">
        <v>114446</v>
      </c>
      <c r="N98" s="445">
        <f t="shared" si="10"/>
        <v>7951</v>
      </c>
      <c r="O98" s="445">
        <f t="shared" si="11"/>
        <v>-795100</v>
      </c>
      <c r="P98" s="445">
        <f t="shared" si="7"/>
        <v>-0.7951</v>
      </c>
      <c r="Q98" s="465"/>
    </row>
    <row r="99" spans="1:17" ht="18" customHeight="1">
      <c r="A99" s="482"/>
      <c r="B99" s="549" t="s">
        <v>204</v>
      </c>
      <c r="C99" s="503"/>
      <c r="D99" s="170"/>
      <c r="E99" s="170"/>
      <c r="F99" s="466"/>
      <c r="G99" s="464"/>
      <c r="H99" s="445"/>
      <c r="I99" s="445"/>
      <c r="J99" s="445"/>
      <c r="K99" s="445"/>
      <c r="L99" s="393"/>
      <c r="M99" s="445"/>
      <c r="N99" s="445"/>
      <c r="O99" s="445"/>
      <c r="P99" s="445"/>
      <c r="Q99" s="465"/>
    </row>
    <row r="100" spans="1:17" ht="18" customHeight="1">
      <c r="A100" s="482">
        <v>14</v>
      </c>
      <c r="B100" s="480" t="s">
        <v>205</v>
      </c>
      <c r="C100" s="503">
        <v>4865133</v>
      </c>
      <c r="D100" s="118" t="s">
        <v>14</v>
      </c>
      <c r="E100" s="131" t="s">
        <v>368</v>
      </c>
      <c r="F100" s="466">
        <v>100</v>
      </c>
      <c r="G100" s="464">
        <v>145880</v>
      </c>
      <c r="H100" s="445">
        <v>145888</v>
      </c>
      <c r="I100" s="445">
        <f t="shared" si="8"/>
        <v>-8</v>
      </c>
      <c r="J100" s="445">
        <f t="shared" si="9"/>
        <v>-800</v>
      </c>
      <c r="K100" s="445">
        <f t="shared" si="6"/>
        <v>-0.0008</v>
      </c>
      <c r="L100" s="393">
        <v>24436</v>
      </c>
      <c r="M100" s="445">
        <v>24470</v>
      </c>
      <c r="N100" s="445">
        <f t="shared" si="10"/>
        <v>-34</v>
      </c>
      <c r="O100" s="445">
        <f t="shared" si="11"/>
        <v>-3400</v>
      </c>
      <c r="P100" s="445">
        <f t="shared" si="7"/>
        <v>-0.0034</v>
      </c>
      <c r="Q100" s="465"/>
    </row>
    <row r="101" spans="1:17" ht="18" customHeight="1">
      <c r="A101" s="482"/>
      <c r="B101" s="551" t="s">
        <v>206</v>
      </c>
      <c r="C101" s="503"/>
      <c r="D101" s="118"/>
      <c r="E101" s="170"/>
      <c r="F101" s="466"/>
      <c r="G101" s="464"/>
      <c r="H101" s="445"/>
      <c r="I101" s="445"/>
      <c r="J101" s="445"/>
      <c r="K101" s="445"/>
      <c r="L101" s="393"/>
      <c r="M101" s="445"/>
      <c r="N101" s="445"/>
      <c r="O101" s="445"/>
      <c r="P101" s="445"/>
      <c r="Q101" s="465"/>
    </row>
    <row r="102" spans="1:17" ht="18" customHeight="1">
      <c r="A102" s="482">
        <v>15</v>
      </c>
      <c r="B102" s="480" t="s">
        <v>190</v>
      </c>
      <c r="C102" s="503">
        <v>4865076</v>
      </c>
      <c r="D102" s="118" t="s">
        <v>14</v>
      </c>
      <c r="E102" s="131" t="s">
        <v>368</v>
      </c>
      <c r="F102" s="466">
        <v>-100</v>
      </c>
      <c r="G102" s="464">
        <v>729</v>
      </c>
      <c r="H102" s="419">
        <v>709</v>
      </c>
      <c r="I102" s="445">
        <f t="shared" si="8"/>
        <v>20</v>
      </c>
      <c r="J102" s="445">
        <f t="shared" si="9"/>
        <v>-2000</v>
      </c>
      <c r="K102" s="445">
        <f t="shared" si="6"/>
        <v>-0.002</v>
      </c>
      <c r="L102" s="393">
        <v>10571</v>
      </c>
      <c r="M102" s="419">
        <v>10432</v>
      </c>
      <c r="N102" s="445">
        <f t="shared" si="10"/>
        <v>139</v>
      </c>
      <c r="O102" s="445">
        <f t="shared" si="11"/>
        <v>-13900</v>
      </c>
      <c r="P102" s="445">
        <f t="shared" si="7"/>
        <v>-0.0139</v>
      </c>
      <c r="Q102" s="465"/>
    </row>
    <row r="103" spans="1:17" ht="18" customHeight="1">
      <c r="A103" s="482">
        <v>16</v>
      </c>
      <c r="B103" s="549" t="s">
        <v>207</v>
      </c>
      <c r="C103" s="503">
        <v>4865077</v>
      </c>
      <c r="D103" s="170" t="s">
        <v>14</v>
      </c>
      <c r="E103" s="131" t="s">
        <v>368</v>
      </c>
      <c r="F103" s="466">
        <v>-100</v>
      </c>
      <c r="G103" s="464"/>
      <c r="H103" s="419"/>
      <c r="I103" s="445">
        <f t="shared" si="8"/>
        <v>0</v>
      </c>
      <c r="J103" s="445">
        <f t="shared" si="9"/>
        <v>0</v>
      </c>
      <c r="K103" s="445">
        <f t="shared" si="6"/>
        <v>0</v>
      </c>
      <c r="L103" s="385"/>
      <c r="M103" s="419"/>
      <c r="N103" s="445">
        <f t="shared" si="10"/>
        <v>0</v>
      </c>
      <c r="O103" s="445">
        <f t="shared" si="11"/>
        <v>0</v>
      </c>
      <c r="P103" s="445">
        <f t="shared" si="7"/>
        <v>0</v>
      </c>
      <c r="Q103" s="465"/>
    </row>
    <row r="104" spans="1:17" ht="18" customHeight="1">
      <c r="A104" s="510"/>
      <c r="B104" s="550" t="s">
        <v>56</v>
      </c>
      <c r="C104" s="471"/>
      <c r="D104" s="102"/>
      <c r="E104" s="102"/>
      <c r="F104" s="466"/>
      <c r="G104" s="464"/>
      <c r="H104" s="445"/>
      <c r="I104" s="445"/>
      <c r="J104" s="445"/>
      <c r="K104" s="445"/>
      <c r="L104" s="393"/>
      <c r="M104" s="445"/>
      <c r="N104" s="445"/>
      <c r="O104" s="445"/>
      <c r="P104" s="445"/>
      <c r="Q104" s="465"/>
    </row>
    <row r="105" spans="1:17" ht="18" customHeight="1">
      <c r="A105" s="482">
        <v>17</v>
      </c>
      <c r="B105" s="552" t="s">
        <v>212</v>
      </c>
      <c r="C105" s="503">
        <v>4864824</v>
      </c>
      <c r="D105" s="131" t="s">
        <v>14</v>
      </c>
      <c r="E105" s="131" t="s">
        <v>368</v>
      </c>
      <c r="F105" s="474">
        <v>-100</v>
      </c>
      <c r="G105" s="464">
        <v>7129</v>
      </c>
      <c r="H105" s="445">
        <v>7125</v>
      </c>
      <c r="I105" s="445">
        <f t="shared" si="8"/>
        <v>4</v>
      </c>
      <c r="J105" s="445">
        <f t="shared" si="9"/>
        <v>-400</v>
      </c>
      <c r="K105" s="445">
        <f t="shared" si="6"/>
        <v>-0.0004</v>
      </c>
      <c r="L105" s="393">
        <v>29806</v>
      </c>
      <c r="M105" s="445">
        <v>24542</v>
      </c>
      <c r="N105" s="445">
        <f t="shared" si="10"/>
        <v>5264</v>
      </c>
      <c r="O105" s="445">
        <f t="shared" si="11"/>
        <v>-526400</v>
      </c>
      <c r="P105" s="445">
        <f t="shared" si="7"/>
        <v>-0.5264</v>
      </c>
      <c r="Q105" s="465"/>
    </row>
    <row r="106" spans="1:17" ht="18" customHeight="1">
      <c r="A106" s="482"/>
      <c r="B106" s="551" t="s">
        <v>57</v>
      </c>
      <c r="C106" s="475"/>
      <c r="D106" s="118"/>
      <c r="E106" s="118"/>
      <c r="F106" s="475"/>
      <c r="G106" s="464"/>
      <c r="H106" s="445"/>
      <c r="I106" s="445"/>
      <c r="J106" s="445"/>
      <c r="K106" s="445"/>
      <c r="L106" s="393"/>
      <c r="M106" s="445"/>
      <c r="N106" s="445"/>
      <c r="O106" s="445"/>
      <c r="P106" s="445"/>
      <c r="Q106" s="465"/>
    </row>
    <row r="107" spans="1:17" ht="18" customHeight="1">
      <c r="A107" s="482"/>
      <c r="B107" s="551" t="s">
        <v>58</v>
      </c>
      <c r="C107" s="475"/>
      <c r="D107" s="118"/>
      <c r="E107" s="118"/>
      <c r="F107" s="475"/>
      <c r="G107" s="464"/>
      <c r="H107" s="445"/>
      <c r="I107" s="445"/>
      <c r="J107" s="445"/>
      <c r="K107" s="445"/>
      <c r="L107" s="393"/>
      <c r="M107" s="445"/>
      <c r="N107" s="445"/>
      <c r="O107" s="445"/>
      <c r="P107" s="445"/>
      <c r="Q107" s="465"/>
    </row>
    <row r="108" spans="1:17" ht="18" customHeight="1">
      <c r="A108" s="482"/>
      <c r="B108" s="551" t="s">
        <v>59</v>
      </c>
      <c r="C108" s="475"/>
      <c r="D108" s="118"/>
      <c r="E108" s="118"/>
      <c r="F108" s="475"/>
      <c r="G108" s="464"/>
      <c r="H108" s="445"/>
      <c r="I108" s="445"/>
      <c r="J108" s="445"/>
      <c r="K108" s="445"/>
      <c r="L108" s="393"/>
      <c r="M108" s="445"/>
      <c r="N108" s="445"/>
      <c r="O108" s="445"/>
      <c r="P108" s="445"/>
      <c r="Q108" s="465"/>
    </row>
    <row r="109" spans="1:17" ht="18" customHeight="1">
      <c r="A109" s="482">
        <v>18</v>
      </c>
      <c r="B109" s="549" t="s">
        <v>60</v>
      </c>
      <c r="C109" s="503">
        <v>4902518</v>
      </c>
      <c r="D109" s="170" t="s">
        <v>14</v>
      </c>
      <c r="E109" s="131" t="s">
        <v>368</v>
      </c>
      <c r="F109" s="474">
        <v>-100</v>
      </c>
      <c r="G109" s="464">
        <v>3568</v>
      </c>
      <c r="H109" s="445">
        <v>3466</v>
      </c>
      <c r="I109" s="445">
        <f t="shared" si="8"/>
        <v>102</v>
      </c>
      <c r="J109" s="445">
        <f t="shared" si="9"/>
        <v>-10200</v>
      </c>
      <c r="K109" s="445">
        <f t="shared" si="6"/>
        <v>-0.0102</v>
      </c>
      <c r="L109" s="393">
        <v>14982</v>
      </c>
      <c r="M109" s="445">
        <v>14081</v>
      </c>
      <c r="N109" s="445">
        <f t="shared" si="10"/>
        <v>901</v>
      </c>
      <c r="O109" s="445">
        <f t="shared" si="11"/>
        <v>-90100</v>
      </c>
      <c r="P109" s="445">
        <f t="shared" si="7"/>
        <v>-0.0901</v>
      </c>
      <c r="Q109" s="465"/>
    </row>
    <row r="110" spans="1:17" ht="18" customHeight="1">
      <c r="A110" s="482">
        <v>19</v>
      </c>
      <c r="B110" s="549" t="s">
        <v>61</v>
      </c>
      <c r="C110" s="503">
        <v>4902519</v>
      </c>
      <c r="D110" s="170" t="s">
        <v>14</v>
      </c>
      <c r="E110" s="131" t="s">
        <v>368</v>
      </c>
      <c r="F110" s="474">
        <v>-100</v>
      </c>
      <c r="G110" s="464">
        <v>6576</v>
      </c>
      <c r="H110" s="445">
        <v>6252</v>
      </c>
      <c r="I110" s="445">
        <f t="shared" si="8"/>
        <v>324</v>
      </c>
      <c r="J110" s="445">
        <f t="shared" si="9"/>
        <v>-32400</v>
      </c>
      <c r="K110" s="445">
        <f t="shared" si="6"/>
        <v>-0.0324</v>
      </c>
      <c r="L110" s="393">
        <v>22947</v>
      </c>
      <c r="M110" s="445">
        <v>19907</v>
      </c>
      <c r="N110" s="445">
        <f t="shared" si="10"/>
        <v>3040</v>
      </c>
      <c r="O110" s="445">
        <f t="shared" si="11"/>
        <v>-304000</v>
      </c>
      <c r="P110" s="445">
        <f t="shared" si="7"/>
        <v>-0.304</v>
      </c>
      <c r="Q110" s="465"/>
    </row>
    <row r="111" spans="1:17" ht="18" customHeight="1">
      <c r="A111" s="482">
        <v>20</v>
      </c>
      <c r="B111" s="549" t="s">
        <v>62</v>
      </c>
      <c r="C111" s="503">
        <v>4902520</v>
      </c>
      <c r="D111" s="170" t="s">
        <v>14</v>
      </c>
      <c r="E111" s="131" t="s">
        <v>368</v>
      </c>
      <c r="F111" s="474">
        <v>-100</v>
      </c>
      <c r="G111" s="464">
        <v>9673</v>
      </c>
      <c r="H111" s="445">
        <v>8441</v>
      </c>
      <c r="I111" s="445">
        <f t="shared" si="8"/>
        <v>1232</v>
      </c>
      <c r="J111" s="445">
        <f t="shared" si="9"/>
        <v>-123200</v>
      </c>
      <c r="K111" s="445">
        <f t="shared" si="6"/>
        <v>-0.1232</v>
      </c>
      <c r="L111" s="393">
        <v>30368</v>
      </c>
      <c r="M111" s="445">
        <v>29280</v>
      </c>
      <c r="N111" s="445">
        <f t="shared" si="10"/>
        <v>1088</v>
      </c>
      <c r="O111" s="445">
        <f t="shared" si="11"/>
        <v>-108800</v>
      </c>
      <c r="P111" s="445">
        <f t="shared" si="7"/>
        <v>-0.1088</v>
      </c>
      <c r="Q111" s="465"/>
    </row>
    <row r="112" spans="1:17" ht="18" customHeight="1">
      <c r="A112" s="482"/>
      <c r="B112" s="549"/>
      <c r="C112" s="503"/>
      <c r="D112" s="170"/>
      <c r="E112" s="170"/>
      <c r="F112" s="474"/>
      <c r="G112" s="464"/>
      <c r="H112" s="445"/>
      <c r="I112" s="445"/>
      <c r="J112" s="445"/>
      <c r="K112" s="445"/>
      <c r="L112" s="393"/>
      <c r="M112" s="445"/>
      <c r="N112" s="445"/>
      <c r="O112" s="445"/>
      <c r="P112" s="445"/>
      <c r="Q112" s="465"/>
    </row>
    <row r="113" spans="1:17" ht="18" customHeight="1">
      <c r="A113" s="482"/>
      <c r="B113" s="550" t="s">
        <v>63</v>
      </c>
      <c r="C113" s="503"/>
      <c r="D113" s="170"/>
      <c r="E113" s="170"/>
      <c r="F113" s="474"/>
      <c r="G113" s="464"/>
      <c r="H113" s="445"/>
      <c r="I113" s="445"/>
      <c r="J113" s="445"/>
      <c r="K113" s="445"/>
      <c r="L113" s="393"/>
      <c r="M113" s="445"/>
      <c r="N113" s="445"/>
      <c r="O113" s="445"/>
      <c r="P113" s="445"/>
      <c r="Q113" s="465"/>
    </row>
    <row r="114" spans="1:17" ht="18" customHeight="1">
      <c r="A114" s="482">
        <v>21</v>
      </c>
      <c r="B114" s="549" t="s">
        <v>64</v>
      </c>
      <c r="C114" s="503">
        <v>4902521</v>
      </c>
      <c r="D114" s="170" t="s">
        <v>14</v>
      </c>
      <c r="E114" s="131" t="s">
        <v>368</v>
      </c>
      <c r="F114" s="474">
        <v>-100</v>
      </c>
      <c r="G114" s="464">
        <v>22849</v>
      </c>
      <c r="H114" s="445">
        <v>22002</v>
      </c>
      <c r="I114" s="445">
        <f t="shared" si="8"/>
        <v>847</v>
      </c>
      <c r="J114" s="445">
        <f t="shared" si="9"/>
        <v>-84700</v>
      </c>
      <c r="K114" s="445">
        <f t="shared" si="6"/>
        <v>-0.0847</v>
      </c>
      <c r="L114" s="393">
        <v>7885</v>
      </c>
      <c r="M114" s="445">
        <v>7572</v>
      </c>
      <c r="N114" s="445">
        <f t="shared" si="10"/>
        <v>313</v>
      </c>
      <c r="O114" s="445">
        <f t="shared" si="11"/>
        <v>-31300</v>
      </c>
      <c r="P114" s="445">
        <f t="shared" si="7"/>
        <v>-0.0313</v>
      </c>
      <c r="Q114" s="465"/>
    </row>
    <row r="115" spans="1:17" ht="18" customHeight="1">
      <c r="A115" s="482">
        <v>22</v>
      </c>
      <c r="B115" s="549" t="s">
        <v>65</v>
      </c>
      <c r="C115" s="503">
        <v>4902522</v>
      </c>
      <c r="D115" s="170" t="s">
        <v>14</v>
      </c>
      <c r="E115" s="131" t="s">
        <v>368</v>
      </c>
      <c r="F115" s="474">
        <v>-100</v>
      </c>
      <c r="G115" s="464">
        <v>758</v>
      </c>
      <c r="H115" s="445">
        <v>747</v>
      </c>
      <c r="I115" s="445">
        <f t="shared" si="8"/>
        <v>11</v>
      </c>
      <c r="J115" s="445">
        <f t="shared" si="9"/>
        <v>-1100</v>
      </c>
      <c r="K115" s="445">
        <f t="shared" si="6"/>
        <v>-0.0011</v>
      </c>
      <c r="L115" s="393">
        <v>177</v>
      </c>
      <c r="M115" s="445">
        <v>165</v>
      </c>
      <c r="N115" s="445">
        <f t="shared" si="10"/>
        <v>12</v>
      </c>
      <c r="O115" s="445">
        <f t="shared" si="11"/>
        <v>-1200</v>
      </c>
      <c r="P115" s="445">
        <f t="shared" si="7"/>
        <v>-0.0012</v>
      </c>
      <c r="Q115" s="465"/>
    </row>
    <row r="116" spans="1:17" ht="18" customHeight="1">
      <c r="A116" s="482">
        <v>23</v>
      </c>
      <c r="B116" s="549" t="s">
        <v>66</v>
      </c>
      <c r="C116" s="503">
        <v>4902523</v>
      </c>
      <c r="D116" s="170" t="s">
        <v>14</v>
      </c>
      <c r="E116" s="131" t="s">
        <v>368</v>
      </c>
      <c r="F116" s="474">
        <v>-100</v>
      </c>
      <c r="G116" s="464">
        <v>999815</v>
      </c>
      <c r="H116" s="445">
        <v>999815</v>
      </c>
      <c r="I116" s="445">
        <f t="shared" si="8"/>
        <v>0</v>
      </c>
      <c r="J116" s="445">
        <f t="shared" si="9"/>
        <v>0</v>
      </c>
      <c r="K116" s="445">
        <f t="shared" si="6"/>
        <v>0</v>
      </c>
      <c r="L116" s="393">
        <v>999943</v>
      </c>
      <c r="M116" s="445">
        <v>999943</v>
      </c>
      <c r="N116" s="445">
        <f t="shared" si="10"/>
        <v>0</v>
      </c>
      <c r="O116" s="445">
        <f t="shared" si="11"/>
        <v>0</v>
      </c>
      <c r="P116" s="445">
        <f t="shared" si="7"/>
        <v>0</v>
      </c>
      <c r="Q116" s="465"/>
    </row>
    <row r="117" spans="1:17" ht="18" customHeight="1">
      <c r="A117" s="482">
        <v>24</v>
      </c>
      <c r="B117" s="480" t="s">
        <v>67</v>
      </c>
      <c r="C117" s="475">
        <v>4902524</v>
      </c>
      <c r="D117" s="118" t="s">
        <v>14</v>
      </c>
      <c r="E117" s="131" t="s">
        <v>368</v>
      </c>
      <c r="F117" s="475">
        <v>-100</v>
      </c>
      <c r="G117" s="464">
        <v>0</v>
      </c>
      <c r="H117" s="445">
        <v>0</v>
      </c>
      <c r="I117" s="445">
        <f t="shared" si="8"/>
        <v>0</v>
      </c>
      <c r="J117" s="445">
        <f t="shared" si="9"/>
        <v>0</v>
      </c>
      <c r="K117" s="445">
        <f t="shared" si="6"/>
        <v>0</v>
      </c>
      <c r="L117" s="393">
        <v>0</v>
      </c>
      <c r="M117" s="445">
        <v>0</v>
      </c>
      <c r="N117" s="445">
        <f t="shared" si="10"/>
        <v>0</v>
      </c>
      <c r="O117" s="445">
        <f t="shared" si="11"/>
        <v>0</v>
      </c>
      <c r="P117" s="445">
        <f t="shared" si="7"/>
        <v>0</v>
      </c>
      <c r="Q117" s="465"/>
    </row>
    <row r="118" spans="1:17" ht="18" customHeight="1">
      <c r="A118" s="482">
        <v>25</v>
      </c>
      <c r="B118" s="480" t="s">
        <v>68</v>
      </c>
      <c r="C118" s="475">
        <v>4902525</v>
      </c>
      <c r="D118" s="118" t="s">
        <v>14</v>
      </c>
      <c r="E118" s="131" t="s">
        <v>368</v>
      </c>
      <c r="F118" s="475">
        <v>-100</v>
      </c>
      <c r="G118" s="464">
        <v>0</v>
      </c>
      <c r="H118" s="445">
        <v>0</v>
      </c>
      <c r="I118" s="445">
        <f t="shared" si="8"/>
        <v>0</v>
      </c>
      <c r="J118" s="445">
        <f t="shared" si="9"/>
        <v>0</v>
      </c>
      <c r="K118" s="445">
        <f t="shared" si="6"/>
        <v>0</v>
      </c>
      <c r="L118" s="393">
        <v>0</v>
      </c>
      <c r="M118" s="445">
        <v>0</v>
      </c>
      <c r="N118" s="445">
        <f t="shared" si="10"/>
        <v>0</v>
      </c>
      <c r="O118" s="445">
        <f t="shared" si="11"/>
        <v>0</v>
      </c>
      <c r="P118" s="445">
        <f t="shared" si="7"/>
        <v>0</v>
      </c>
      <c r="Q118" s="465"/>
    </row>
    <row r="119" spans="1:17" ht="18" customHeight="1">
      <c r="A119" s="482">
        <v>26</v>
      </c>
      <c r="B119" s="480" t="s">
        <v>69</v>
      </c>
      <c r="C119" s="475">
        <v>4902526</v>
      </c>
      <c r="D119" s="118" t="s">
        <v>14</v>
      </c>
      <c r="E119" s="131" t="s">
        <v>368</v>
      </c>
      <c r="F119" s="475">
        <v>-100</v>
      </c>
      <c r="G119" s="464">
        <v>8717</v>
      </c>
      <c r="H119" s="445">
        <v>8538</v>
      </c>
      <c r="I119" s="445">
        <f t="shared" si="8"/>
        <v>179</v>
      </c>
      <c r="J119" s="445">
        <f t="shared" si="9"/>
        <v>-17900</v>
      </c>
      <c r="K119" s="445">
        <f t="shared" si="6"/>
        <v>-0.0179</v>
      </c>
      <c r="L119" s="393">
        <v>7423</v>
      </c>
      <c r="M119" s="445">
        <v>6936</v>
      </c>
      <c r="N119" s="445">
        <f t="shared" si="10"/>
        <v>487</v>
      </c>
      <c r="O119" s="445">
        <f t="shared" si="11"/>
        <v>-48700</v>
      </c>
      <c r="P119" s="445">
        <f t="shared" si="7"/>
        <v>-0.0487</v>
      </c>
      <c r="Q119" s="465"/>
    </row>
    <row r="120" spans="1:17" ht="18" customHeight="1">
      <c r="A120" s="482">
        <v>27</v>
      </c>
      <c r="B120" s="480" t="s">
        <v>70</v>
      </c>
      <c r="C120" s="475">
        <v>4902527</v>
      </c>
      <c r="D120" s="118" t="s">
        <v>14</v>
      </c>
      <c r="E120" s="131" t="s">
        <v>368</v>
      </c>
      <c r="F120" s="475">
        <v>-100</v>
      </c>
      <c r="G120" s="464">
        <v>998080</v>
      </c>
      <c r="H120" s="445">
        <v>998154</v>
      </c>
      <c r="I120" s="445">
        <f t="shared" si="8"/>
        <v>-74</v>
      </c>
      <c r="J120" s="445">
        <f t="shared" si="9"/>
        <v>7400</v>
      </c>
      <c r="K120" s="445">
        <f t="shared" si="6"/>
        <v>0.0074</v>
      </c>
      <c r="L120" s="393">
        <v>7</v>
      </c>
      <c r="M120" s="445">
        <v>40</v>
      </c>
      <c r="N120" s="445">
        <f t="shared" si="10"/>
        <v>-33</v>
      </c>
      <c r="O120" s="445">
        <f t="shared" si="11"/>
        <v>3300</v>
      </c>
      <c r="P120" s="445">
        <f t="shared" si="7"/>
        <v>0.0033</v>
      </c>
      <c r="Q120" s="465"/>
    </row>
    <row r="121" spans="1:17" ht="18" customHeight="1">
      <c r="A121" s="482">
        <v>28</v>
      </c>
      <c r="B121" s="480" t="s">
        <v>153</v>
      </c>
      <c r="C121" s="475">
        <v>4902528</v>
      </c>
      <c r="D121" s="118" t="s">
        <v>14</v>
      </c>
      <c r="E121" s="131" t="s">
        <v>368</v>
      </c>
      <c r="F121" s="475">
        <v>-100</v>
      </c>
      <c r="G121" s="464">
        <v>11525</v>
      </c>
      <c r="H121" s="445">
        <v>11525</v>
      </c>
      <c r="I121" s="445">
        <f t="shared" si="8"/>
        <v>0</v>
      </c>
      <c r="J121" s="445">
        <f t="shared" si="9"/>
        <v>0</v>
      </c>
      <c r="K121" s="445">
        <f t="shared" si="6"/>
        <v>0</v>
      </c>
      <c r="L121" s="385">
        <v>4086</v>
      </c>
      <c r="M121" s="445">
        <v>4086</v>
      </c>
      <c r="N121" s="445">
        <f t="shared" si="10"/>
        <v>0</v>
      </c>
      <c r="O121" s="445">
        <f t="shared" si="11"/>
        <v>0</v>
      </c>
      <c r="P121" s="445">
        <f t="shared" si="7"/>
        <v>0</v>
      </c>
      <c r="Q121" s="465"/>
    </row>
    <row r="122" spans="1:17" ht="18" customHeight="1">
      <c r="A122" s="482"/>
      <c r="B122" s="480"/>
      <c r="C122" s="475"/>
      <c r="D122" s="118"/>
      <c r="E122" s="118"/>
      <c r="F122" s="475"/>
      <c r="G122" s="464"/>
      <c r="H122" s="445"/>
      <c r="I122" s="445"/>
      <c r="J122" s="445"/>
      <c r="K122" s="445"/>
      <c r="L122" s="393"/>
      <c r="M122" s="445"/>
      <c r="N122" s="445"/>
      <c r="O122" s="445"/>
      <c r="P122" s="445"/>
      <c r="Q122" s="465"/>
    </row>
    <row r="123" spans="1:17" ht="18" customHeight="1">
      <c r="A123" s="482"/>
      <c r="B123" s="551" t="s">
        <v>85</v>
      </c>
      <c r="C123" s="475"/>
      <c r="D123" s="118"/>
      <c r="E123" s="118"/>
      <c r="F123" s="475"/>
      <c r="G123" s="464"/>
      <c r="H123" s="445"/>
      <c r="I123" s="445"/>
      <c r="J123" s="445"/>
      <c r="K123" s="445"/>
      <c r="L123" s="393"/>
      <c r="M123" s="445"/>
      <c r="N123" s="445"/>
      <c r="O123" s="445"/>
      <c r="P123" s="445"/>
      <c r="Q123" s="465"/>
    </row>
    <row r="124" spans="1:17" ht="18" customHeight="1">
      <c r="A124" s="482">
        <v>29</v>
      </c>
      <c r="B124" s="480" t="s">
        <v>86</v>
      </c>
      <c r="C124" s="475">
        <v>4902514</v>
      </c>
      <c r="D124" s="118" t="s">
        <v>14</v>
      </c>
      <c r="E124" s="131" t="s">
        <v>368</v>
      </c>
      <c r="F124" s="475">
        <v>100</v>
      </c>
      <c r="G124" s="464">
        <v>341</v>
      </c>
      <c r="H124" s="445">
        <v>341</v>
      </c>
      <c r="I124" s="445">
        <f t="shared" si="8"/>
        <v>0</v>
      </c>
      <c r="J124" s="445">
        <f t="shared" si="9"/>
        <v>0</v>
      </c>
      <c r="K124" s="445">
        <f t="shared" si="6"/>
        <v>0</v>
      </c>
      <c r="L124" s="393">
        <v>835</v>
      </c>
      <c r="M124" s="445">
        <v>836</v>
      </c>
      <c r="N124" s="445">
        <f t="shared" si="10"/>
        <v>-1</v>
      </c>
      <c r="O124" s="445">
        <f t="shared" si="11"/>
        <v>-100</v>
      </c>
      <c r="P124" s="445">
        <f t="shared" si="7"/>
        <v>-0.0001</v>
      </c>
      <c r="Q124" s="465"/>
    </row>
    <row r="125" spans="1:17" ht="18" customHeight="1">
      <c r="A125" s="482"/>
      <c r="B125" s="480"/>
      <c r="C125" s="475"/>
      <c r="D125" s="118"/>
      <c r="E125" s="131"/>
      <c r="F125" s="475"/>
      <c r="G125" s="464"/>
      <c r="H125" s="445"/>
      <c r="I125" s="445"/>
      <c r="J125" s="445"/>
      <c r="K125" s="445"/>
      <c r="L125" s="393"/>
      <c r="M125" s="445"/>
      <c r="N125" s="445"/>
      <c r="O125" s="445"/>
      <c r="P125" s="445"/>
      <c r="Q125" s="465"/>
    </row>
    <row r="126" spans="1:17" ht="18" customHeight="1">
      <c r="A126" s="482">
        <v>31</v>
      </c>
      <c r="B126" s="480" t="s">
        <v>87</v>
      </c>
      <c r="C126" s="475">
        <v>4902516</v>
      </c>
      <c r="D126" s="118" t="s">
        <v>14</v>
      </c>
      <c r="E126" s="131" t="s">
        <v>368</v>
      </c>
      <c r="F126" s="475">
        <v>-100</v>
      </c>
      <c r="G126" s="464">
        <v>999543</v>
      </c>
      <c r="H126" s="445">
        <v>999550</v>
      </c>
      <c r="I126" s="445">
        <f t="shared" si="8"/>
        <v>-7</v>
      </c>
      <c r="J126" s="445">
        <f t="shared" si="9"/>
        <v>700</v>
      </c>
      <c r="K126" s="445">
        <f t="shared" si="6"/>
        <v>0.0007</v>
      </c>
      <c r="L126" s="393">
        <v>999136</v>
      </c>
      <c r="M126" s="445">
        <v>999136</v>
      </c>
      <c r="N126" s="445">
        <f t="shared" si="10"/>
        <v>0</v>
      </c>
      <c r="O126" s="445">
        <f t="shared" si="11"/>
        <v>0</v>
      </c>
      <c r="P126" s="445">
        <f t="shared" si="7"/>
        <v>0</v>
      </c>
      <c r="Q126" s="465"/>
    </row>
    <row r="127" spans="1:17" ht="15" customHeight="1">
      <c r="A127" s="46"/>
      <c r="B127" s="363"/>
      <c r="C127" s="118"/>
      <c r="D127" s="118"/>
      <c r="E127" s="131"/>
      <c r="F127" s="118"/>
      <c r="G127" s="145"/>
      <c r="H127" s="21"/>
      <c r="I127" s="23"/>
      <c r="J127" s="23"/>
      <c r="K127" s="23"/>
      <c r="L127" s="114"/>
      <c r="M127" s="23"/>
      <c r="N127" s="23"/>
      <c r="O127" s="23"/>
      <c r="P127" s="23"/>
      <c r="Q127" s="209"/>
    </row>
    <row r="128" spans="1:17" ht="15" customHeight="1" thickBot="1">
      <c r="A128" s="31"/>
      <c r="B128" s="32"/>
      <c r="C128" s="32"/>
      <c r="D128" s="32"/>
      <c r="E128" s="32"/>
      <c r="F128" s="32"/>
      <c r="G128" s="31"/>
      <c r="H128" s="32"/>
      <c r="I128" s="32"/>
      <c r="J128" s="32"/>
      <c r="K128" s="64"/>
      <c r="L128" s="31"/>
      <c r="M128" s="32"/>
      <c r="N128" s="32"/>
      <c r="O128" s="32"/>
      <c r="P128" s="64"/>
      <c r="Q128" s="210"/>
    </row>
    <row r="129" ht="13.5" thickTop="1"/>
    <row r="130" spans="1:16" ht="20.25">
      <c r="A130" s="214" t="s">
        <v>335</v>
      </c>
      <c r="K130" s="270">
        <f>SUM(K79:K127)</f>
        <v>-4.492800000000001</v>
      </c>
      <c r="P130" s="270">
        <f>SUM(P79:P127)</f>
        <v>-4.500699999999999</v>
      </c>
    </row>
    <row r="131" spans="1:16" ht="12.75">
      <c r="A131" s="71"/>
      <c r="K131" s="19"/>
      <c r="P131" s="19"/>
    </row>
    <row r="132" spans="1:16" ht="12.75">
      <c r="A132" s="71"/>
      <c r="K132" s="19"/>
      <c r="P132" s="19"/>
    </row>
    <row r="133" spans="1:17" ht="12.75">
      <c r="A133" s="71"/>
      <c r="K133" s="19"/>
      <c r="P133" s="19"/>
      <c r="Q133" s="353" t="str">
        <f>NDPL!$Q$1</f>
        <v>JUNE 2010</v>
      </c>
    </row>
    <row r="134" spans="1:16" ht="12.75">
      <c r="A134" s="71"/>
      <c r="K134" s="19"/>
      <c r="P134" s="19"/>
    </row>
    <row r="135" spans="1:16" ht="12.75">
      <c r="A135" s="71"/>
      <c r="K135" s="19"/>
      <c r="P135" s="19"/>
    </row>
    <row r="136" spans="1:16" ht="12.75">
      <c r="A136" s="71"/>
      <c r="K136" s="19"/>
      <c r="P136" s="19"/>
    </row>
    <row r="137" spans="1:11" ht="13.5" thickBot="1">
      <c r="A137" s="2"/>
      <c r="B137" s="8"/>
      <c r="C137" s="8"/>
      <c r="D137" s="66"/>
      <c r="E137" s="66"/>
      <c r="F137" s="24"/>
      <c r="G137" s="24"/>
      <c r="H137" s="24"/>
      <c r="I137" s="24"/>
      <c r="J137" s="24"/>
      <c r="K137" s="67"/>
    </row>
    <row r="138" spans="1:17" ht="26.25">
      <c r="A138" s="263" t="s">
        <v>210</v>
      </c>
      <c r="B138" s="202"/>
      <c r="C138" s="198"/>
      <c r="D138" s="198"/>
      <c r="E138" s="198"/>
      <c r="F138" s="264"/>
      <c r="G138" s="264"/>
      <c r="H138" s="264"/>
      <c r="I138" s="264"/>
      <c r="J138" s="264"/>
      <c r="K138" s="265"/>
      <c r="L138" s="59"/>
      <c r="M138" s="59"/>
      <c r="N138" s="59"/>
      <c r="O138" s="59"/>
      <c r="P138" s="59"/>
      <c r="Q138" s="60"/>
    </row>
    <row r="139" spans="1:17" ht="18" customHeight="1">
      <c r="A139" s="204" t="s">
        <v>337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70">
        <f>K72</f>
        <v>0.3577333400000007</v>
      </c>
      <c r="L139" s="21"/>
      <c r="M139" s="21"/>
      <c r="N139" s="21"/>
      <c r="O139" s="21"/>
      <c r="P139" s="70">
        <f>P72</f>
        <v>6.918532659999997</v>
      </c>
      <c r="Q139" s="61"/>
    </row>
    <row r="140" spans="1:17" ht="18" customHeight="1">
      <c r="A140" s="204" t="s">
        <v>336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70">
        <f>K130</f>
        <v>-4.492800000000001</v>
      </c>
      <c r="L140" s="21"/>
      <c r="M140" s="21"/>
      <c r="N140" s="21"/>
      <c r="O140" s="21"/>
      <c r="P140" s="70">
        <f>P130</f>
        <v>-4.500699999999999</v>
      </c>
      <c r="Q140" s="61"/>
    </row>
    <row r="141" spans="1:17" ht="18" customHeight="1">
      <c r="A141" s="204" t="s">
        <v>338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70">
        <f>'ROHTAK ROAD'!K45</f>
        <v>0.2651</v>
      </c>
      <c r="L141" s="21"/>
      <c r="M141" s="21"/>
      <c r="N141" s="21"/>
      <c r="O141" s="21"/>
      <c r="P141" s="70">
        <f>'ROHTAK ROAD'!P45</f>
        <v>3.5593000000000004</v>
      </c>
      <c r="Q141" s="61"/>
    </row>
    <row r="142" spans="1:17" ht="18" customHeight="1">
      <c r="A142" s="204" t="s">
        <v>339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70">
        <f>-MES!$K$39</f>
        <v>-0.05305000000000001</v>
      </c>
      <c r="L142" s="21"/>
      <c r="M142" s="21"/>
      <c r="N142" s="21"/>
      <c r="O142" s="21"/>
      <c r="P142" s="70">
        <f>-MES!$P$39</f>
        <v>-0.61825</v>
      </c>
      <c r="Q142" s="61"/>
    </row>
    <row r="143" spans="1:17" ht="24" thickBot="1">
      <c r="A143" s="266" t="s">
        <v>211</v>
      </c>
      <c r="B143" s="267"/>
      <c r="C143" s="268"/>
      <c r="D143" s="268"/>
      <c r="E143" s="268"/>
      <c r="F143" s="268"/>
      <c r="G143" s="268"/>
      <c r="H143" s="268"/>
      <c r="I143" s="268"/>
      <c r="J143" s="268"/>
      <c r="K143" s="269">
        <f>SUM(K139:K142)</f>
        <v>-3.9230166599999996</v>
      </c>
      <c r="L143" s="62"/>
      <c r="M143" s="62"/>
      <c r="N143" s="62"/>
      <c r="O143" s="62"/>
      <c r="P143" s="269">
        <f>SUM(P139:P142)</f>
        <v>5.358882659999998</v>
      </c>
      <c r="Q143" s="215"/>
    </row>
    <row r="148" ht="13.5" thickBot="1"/>
    <row r="149" spans="1:17" ht="12.75">
      <c r="A149" s="312"/>
      <c r="B149" s="313"/>
      <c r="C149" s="313"/>
      <c r="D149" s="313"/>
      <c r="E149" s="313"/>
      <c r="F149" s="313"/>
      <c r="G149" s="313"/>
      <c r="H149" s="59"/>
      <c r="I149" s="59"/>
      <c r="J149" s="59"/>
      <c r="K149" s="59"/>
      <c r="L149" s="59"/>
      <c r="M149" s="59"/>
      <c r="N149" s="59"/>
      <c r="O149" s="59"/>
      <c r="P149" s="59"/>
      <c r="Q149" s="60"/>
    </row>
    <row r="150" spans="1:17" ht="23.25">
      <c r="A150" s="320" t="s">
        <v>349</v>
      </c>
      <c r="B150" s="304"/>
      <c r="C150" s="304"/>
      <c r="D150" s="304"/>
      <c r="E150" s="304"/>
      <c r="F150" s="304"/>
      <c r="G150" s="304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314"/>
      <c r="B151" s="304"/>
      <c r="C151" s="304"/>
      <c r="D151" s="304"/>
      <c r="E151" s="304"/>
      <c r="F151" s="304"/>
      <c r="G151" s="304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315"/>
      <c r="B152" s="316"/>
      <c r="C152" s="316"/>
      <c r="D152" s="316"/>
      <c r="E152" s="316"/>
      <c r="F152" s="316"/>
      <c r="G152" s="316"/>
      <c r="H152" s="21"/>
      <c r="I152" s="21"/>
      <c r="J152" s="21"/>
      <c r="K152" s="344" t="s">
        <v>361</v>
      </c>
      <c r="L152" s="21"/>
      <c r="M152" s="21"/>
      <c r="N152" s="21"/>
      <c r="O152" s="21"/>
      <c r="P152" s="344" t="s">
        <v>362</v>
      </c>
      <c r="Q152" s="61"/>
    </row>
    <row r="153" spans="1:17" ht="12.75">
      <c r="A153" s="317"/>
      <c r="B153" s="180"/>
      <c r="C153" s="180"/>
      <c r="D153" s="180"/>
      <c r="E153" s="180"/>
      <c r="F153" s="180"/>
      <c r="G153" s="180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7"/>
      <c r="B154" s="180"/>
      <c r="C154" s="180"/>
      <c r="D154" s="180"/>
      <c r="E154" s="180"/>
      <c r="F154" s="180"/>
      <c r="G154" s="180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5.75">
      <c r="A155" s="321" t="s">
        <v>352</v>
      </c>
      <c r="B155" s="305"/>
      <c r="C155" s="305"/>
      <c r="D155" s="306"/>
      <c r="E155" s="306"/>
      <c r="F155" s="307"/>
      <c r="G155" s="306"/>
      <c r="H155" s="21"/>
      <c r="I155" s="21"/>
      <c r="J155" s="21"/>
      <c r="K155" s="326">
        <f>K143</f>
        <v>-3.9230166599999996</v>
      </c>
      <c r="L155" s="306" t="s">
        <v>350</v>
      </c>
      <c r="M155" s="21"/>
      <c r="N155" s="21"/>
      <c r="O155" s="21"/>
      <c r="P155" s="326">
        <f>P143</f>
        <v>5.358882659999998</v>
      </c>
      <c r="Q155" s="329" t="s">
        <v>350</v>
      </c>
    </row>
    <row r="156" spans="1:17" ht="15">
      <c r="A156" s="322"/>
      <c r="B156" s="308"/>
      <c r="C156" s="308"/>
      <c r="D156" s="304"/>
      <c r="E156" s="304"/>
      <c r="F156" s="309"/>
      <c r="G156" s="304"/>
      <c r="H156" s="21"/>
      <c r="I156" s="21"/>
      <c r="J156" s="21"/>
      <c r="K156" s="327"/>
      <c r="L156" s="304"/>
      <c r="M156" s="21"/>
      <c r="N156" s="21"/>
      <c r="O156" s="21"/>
      <c r="P156" s="327"/>
      <c r="Q156" s="330"/>
    </row>
    <row r="157" spans="1:17" ht="15.75">
      <c r="A157" s="323" t="s">
        <v>351</v>
      </c>
      <c r="B157" s="310"/>
      <c r="C157" s="53"/>
      <c r="D157" s="304"/>
      <c r="E157" s="304"/>
      <c r="F157" s="311"/>
      <c r="G157" s="306"/>
      <c r="H157" s="21"/>
      <c r="I157" s="21"/>
      <c r="J157" s="21"/>
      <c r="K157" s="327">
        <f>-'STEPPED UP GENCO'!K48</f>
        <v>0.05850345599999999</v>
      </c>
      <c r="L157" s="306" t="s">
        <v>350</v>
      </c>
      <c r="M157" s="21"/>
      <c r="N157" s="21"/>
      <c r="O157" s="21"/>
      <c r="P157" s="327">
        <f>-'STEPPED UP GENCO'!P48</f>
        <v>-4.945979676</v>
      </c>
      <c r="Q157" s="329" t="s">
        <v>350</v>
      </c>
    </row>
    <row r="158" spans="1:17" ht="12.75">
      <c r="A158" s="31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31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31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5.75">
      <c r="A161" s="318"/>
      <c r="B161" s="21"/>
      <c r="C161" s="21"/>
      <c r="D161" s="21"/>
      <c r="E161" s="21"/>
      <c r="F161" s="21"/>
      <c r="G161" s="21"/>
      <c r="H161" s="305"/>
      <c r="I161" s="305"/>
      <c r="J161" s="324" t="s">
        <v>353</v>
      </c>
      <c r="K161" s="325">
        <f>SUM(K155:K160)</f>
        <v>-3.8645132039999996</v>
      </c>
      <c r="L161" s="305" t="s">
        <v>350</v>
      </c>
      <c r="M161" s="180"/>
      <c r="N161" s="21"/>
      <c r="O161" s="21"/>
      <c r="P161" s="325">
        <f>SUM(P155:P160)</f>
        <v>0.4129029839999978</v>
      </c>
      <c r="Q161" s="305" t="s">
        <v>350</v>
      </c>
    </row>
    <row r="162" spans="1:17" ht="13.5" thickBot="1">
      <c r="A162" s="319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215"/>
    </row>
  </sheetData>
  <sheetProtection/>
  <printOptions horizontalCentered="1"/>
  <pageMargins left="0.75" right="0.75" top="0.6" bottom="0.68" header="0.5" footer="0.5"/>
  <pageSetup horizontalDpi="600" verticalDpi="600" orientation="landscape" paperSize="9" scale="50" r:id="rId1"/>
  <rowBreaks count="3" manualBreakCount="3">
    <brk id="45" max="255" man="1"/>
    <brk id="74" max="16" man="1"/>
    <brk id="13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70" zoomScaleNormal="85" zoomScaleSheetLayoutView="70" zoomScalePageLayoutView="0" workbookViewId="0" topLeftCell="A1">
      <selection activeCell="O54" sqref="O54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6" max="16" width="14.28125" style="0" customWidth="1"/>
    <col min="17" max="17" width="12.57421875" style="0" customWidth="1"/>
  </cols>
  <sheetData>
    <row r="1" spans="1:17" ht="26.25">
      <c r="A1" s="1" t="s">
        <v>257</v>
      </c>
      <c r="Q1" s="249" t="str">
        <f>NDPL!Q1</f>
        <v>JUNE 2010</v>
      </c>
    </row>
    <row r="2" ht="18.75" customHeight="1">
      <c r="A2" s="110" t="s">
        <v>258</v>
      </c>
    </row>
    <row r="3" ht="23.25">
      <c r="A3" s="257" t="s">
        <v>231</v>
      </c>
    </row>
    <row r="4" spans="1:16" ht="24" thickBot="1">
      <c r="A4" s="607" t="s">
        <v>232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01/07/10</v>
      </c>
      <c r="H5" s="41" t="str">
        <f>NDPL!H5</f>
        <v>INTIAL READING 01/06/10</v>
      </c>
      <c r="I5" s="41" t="s">
        <v>4</v>
      </c>
      <c r="J5" s="41" t="s">
        <v>5</v>
      </c>
      <c r="K5" s="41" t="s">
        <v>6</v>
      </c>
      <c r="L5" s="43" t="str">
        <f>NDPL!G5</f>
        <v>FINAL READING 01/07/10</v>
      </c>
      <c r="M5" s="41" t="str">
        <f>NDPL!H5</f>
        <v>INTIAL READING 01/06/10</v>
      </c>
      <c r="N5" s="41" t="s">
        <v>4</v>
      </c>
      <c r="O5" s="41" t="s">
        <v>5</v>
      </c>
      <c r="P5" s="41" t="s">
        <v>6</v>
      </c>
      <c r="Q5" s="244" t="s">
        <v>330</v>
      </c>
    </row>
    <row r="6" ht="14.25" thickBot="1" thickTop="1"/>
    <row r="7" spans="1:17" ht="18" customHeight="1" thickTop="1">
      <c r="A7" s="216"/>
      <c r="B7" s="217" t="s">
        <v>213</v>
      </c>
      <c r="C7" s="218"/>
      <c r="D7" s="218"/>
      <c r="E7" s="218"/>
      <c r="F7" s="218"/>
      <c r="G7" s="74"/>
      <c r="H7" s="75"/>
      <c r="I7" s="75"/>
      <c r="J7" s="75"/>
      <c r="K7" s="75"/>
      <c r="L7" s="76"/>
      <c r="M7" s="75"/>
      <c r="N7" s="75"/>
      <c r="O7" s="75"/>
      <c r="P7" s="75"/>
      <c r="Q7" s="208"/>
    </row>
    <row r="8" spans="1:17" ht="18" customHeight="1">
      <c r="A8" s="219"/>
      <c r="B8" s="220" t="s">
        <v>117</v>
      </c>
      <c r="C8" s="221"/>
      <c r="D8" s="222"/>
      <c r="E8" s="223"/>
      <c r="F8" s="224"/>
      <c r="G8" s="81"/>
      <c r="H8" s="82"/>
      <c r="I8" s="83"/>
      <c r="J8" s="83"/>
      <c r="K8" s="83"/>
      <c r="L8" s="84"/>
      <c r="M8" s="82"/>
      <c r="N8" s="83"/>
      <c r="O8" s="83"/>
      <c r="P8" s="83"/>
      <c r="Q8" s="209"/>
    </row>
    <row r="9" spans="1:17" ht="18" customHeight="1">
      <c r="A9" s="219">
        <v>1</v>
      </c>
      <c r="B9" s="220" t="s">
        <v>118</v>
      </c>
      <c r="C9" s="221">
        <v>4865136</v>
      </c>
      <c r="D9" s="225" t="s">
        <v>14</v>
      </c>
      <c r="E9" s="357" t="s">
        <v>368</v>
      </c>
      <c r="F9" s="226">
        <v>100</v>
      </c>
      <c r="G9" s="146">
        <v>1395</v>
      </c>
      <c r="H9" s="611">
        <v>1338</v>
      </c>
      <c r="I9" s="83">
        <f aca="true" t="shared" si="0" ref="I9:I49">G9-H9</f>
        <v>57</v>
      </c>
      <c r="J9" s="83">
        <f aca="true" t="shared" si="1" ref="J9:J49">$F9*I9</f>
        <v>5700</v>
      </c>
      <c r="K9" s="83">
        <f aca="true" t="shared" si="2" ref="K9:K49">J9/1000000</f>
        <v>0.0057</v>
      </c>
      <c r="L9" s="252">
        <v>44340</v>
      </c>
      <c r="M9" s="83">
        <v>44213</v>
      </c>
      <c r="N9" s="83">
        <f aca="true" t="shared" si="3" ref="N9:N49">L9-M9</f>
        <v>127</v>
      </c>
      <c r="O9" s="83">
        <f aca="true" t="shared" si="4" ref="O9:O49">$F9*N9</f>
        <v>12700</v>
      </c>
      <c r="P9" s="83">
        <f aca="true" t="shared" si="5" ref="P9:P49">O9/1000000</f>
        <v>0.0127</v>
      </c>
      <c r="Q9" s="209"/>
    </row>
    <row r="10" spans="1:17" ht="18" customHeight="1">
      <c r="A10" s="219">
        <v>2</v>
      </c>
      <c r="B10" s="220" t="s">
        <v>119</v>
      </c>
      <c r="C10" s="221">
        <v>4865137</v>
      </c>
      <c r="D10" s="225" t="s">
        <v>14</v>
      </c>
      <c r="E10" s="357" t="s">
        <v>368</v>
      </c>
      <c r="F10" s="226">
        <v>100</v>
      </c>
      <c r="G10" s="146">
        <v>1169</v>
      </c>
      <c r="H10" s="611">
        <v>1130</v>
      </c>
      <c r="I10" s="83">
        <f t="shared" si="0"/>
        <v>39</v>
      </c>
      <c r="J10" s="83">
        <f t="shared" si="1"/>
        <v>3900</v>
      </c>
      <c r="K10" s="83">
        <f t="shared" si="2"/>
        <v>0.0039</v>
      </c>
      <c r="L10" s="252">
        <v>101793</v>
      </c>
      <c r="M10" s="83">
        <v>97333</v>
      </c>
      <c r="N10" s="83">
        <f t="shared" si="3"/>
        <v>4460</v>
      </c>
      <c r="O10" s="83">
        <f t="shared" si="4"/>
        <v>446000</v>
      </c>
      <c r="P10" s="83">
        <f t="shared" si="5"/>
        <v>0.446</v>
      </c>
      <c r="Q10" s="209"/>
    </row>
    <row r="11" spans="1:17" ht="18" customHeight="1">
      <c r="A11" s="219">
        <v>3</v>
      </c>
      <c r="B11" s="220" t="s">
        <v>120</v>
      </c>
      <c r="C11" s="221">
        <v>4865138</v>
      </c>
      <c r="D11" s="225" t="s">
        <v>14</v>
      </c>
      <c r="E11" s="357" t="s">
        <v>368</v>
      </c>
      <c r="F11" s="226">
        <v>100</v>
      </c>
      <c r="G11" s="146">
        <v>999794</v>
      </c>
      <c r="H11" s="611">
        <v>999807</v>
      </c>
      <c r="I11" s="83">
        <f t="shared" si="0"/>
        <v>-13</v>
      </c>
      <c r="J11" s="83">
        <f t="shared" si="1"/>
        <v>-1300</v>
      </c>
      <c r="K11" s="83">
        <f t="shared" si="2"/>
        <v>-0.0013</v>
      </c>
      <c r="L11" s="252">
        <v>3792</v>
      </c>
      <c r="M11" s="83">
        <v>6797</v>
      </c>
      <c r="N11" s="83">
        <f t="shared" si="3"/>
        <v>-3005</v>
      </c>
      <c r="O11" s="83">
        <f t="shared" si="4"/>
        <v>-300500</v>
      </c>
      <c r="P11" s="83">
        <f t="shared" si="5"/>
        <v>-0.3005</v>
      </c>
      <c r="Q11" s="209"/>
    </row>
    <row r="12" spans="1:17" ht="18" customHeight="1">
      <c r="A12" s="219">
        <v>4</v>
      </c>
      <c r="B12" s="220" t="s">
        <v>121</v>
      </c>
      <c r="C12" s="221">
        <v>4865139</v>
      </c>
      <c r="D12" s="225" t="s">
        <v>14</v>
      </c>
      <c r="E12" s="357" t="s">
        <v>368</v>
      </c>
      <c r="F12" s="226">
        <v>100</v>
      </c>
      <c r="G12" s="146">
        <v>2901</v>
      </c>
      <c r="H12" s="611">
        <v>2719</v>
      </c>
      <c r="I12" s="83">
        <f t="shared" si="0"/>
        <v>182</v>
      </c>
      <c r="J12" s="83">
        <f t="shared" si="1"/>
        <v>18200</v>
      </c>
      <c r="K12" s="83">
        <f t="shared" si="2"/>
        <v>0.0182</v>
      </c>
      <c r="L12" s="252">
        <v>59336</v>
      </c>
      <c r="M12" s="83">
        <v>53110</v>
      </c>
      <c r="N12" s="83">
        <f t="shared" si="3"/>
        <v>6226</v>
      </c>
      <c r="O12" s="83">
        <f t="shared" si="4"/>
        <v>622600</v>
      </c>
      <c r="P12" s="83">
        <f t="shared" si="5"/>
        <v>0.6226</v>
      </c>
      <c r="Q12" s="209"/>
    </row>
    <row r="13" spans="1:17" ht="18" customHeight="1">
      <c r="A13" s="219">
        <v>5</v>
      </c>
      <c r="B13" s="220" t="s">
        <v>122</v>
      </c>
      <c r="C13" s="221">
        <v>4864948</v>
      </c>
      <c r="D13" s="225" t="s">
        <v>14</v>
      </c>
      <c r="E13" s="357" t="s">
        <v>368</v>
      </c>
      <c r="F13" s="226">
        <v>1000</v>
      </c>
      <c r="G13" s="146">
        <v>23602</v>
      </c>
      <c r="H13" s="611">
        <v>21845</v>
      </c>
      <c r="I13" s="83">
        <f t="shared" si="0"/>
        <v>1757</v>
      </c>
      <c r="J13" s="83">
        <f t="shared" si="1"/>
        <v>1757000</v>
      </c>
      <c r="K13" s="83">
        <f t="shared" si="2"/>
        <v>1.757</v>
      </c>
      <c r="L13" s="252">
        <v>225</v>
      </c>
      <c r="M13" s="83">
        <v>194</v>
      </c>
      <c r="N13" s="83">
        <f t="shared" si="3"/>
        <v>31</v>
      </c>
      <c r="O13" s="83">
        <f t="shared" si="4"/>
        <v>31000</v>
      </c>
      <c r="P13" s="83">
        <f t="shared" si="5"/>
        <v>0.031</v>
      </c>
      <c r="Q13" s="209"/>
    </row>
    <row r="14" spans="1:17" ht="18" customHeight="1">
      <c r="A14" s="219"/>
      <c r="B14" s="227" t="s">
        <v>163</v>
      </c>
      <c r="C14" s="221"/>
      <c r="D14" s="225"/>
      <c r="E14" s="357"/>
      <c r="F14" s="226"/>
      <c r="G14" s="146"/>
      <c r="H14" s="611"/>
      <c r="I14" s="83"/>
      <c r="J14" s="83"/>
      <c r="K14" s="83"/>
      <c r="L14" s="252"/>
      <c r="M14" s="83"/>
      <c r="N14" s="83"/>
      <c r="O14" s="83"/>
      <c r="P14" s="83"/>
      <c r="Q14" s="209"/>
    </row>
    <row r="15" spans="1:17" ht="18" customHeight="1">
      <c r="A15" s="219"/>
      <c r="B15" s="227" t="s">
        <v>117</v>
      </c>
      <c r="C15" s="221"/>
      <c r="D15" s="225"/>
      <c r="E15" s="357"/>
      <c r="F15" s="226"/>
      <c r="G15" s="146"/>
      <c r="H15" s="83"/>
      <c r="I15" s="83"/>
      <c r="J15" s="83"/>
      <c r="K15" s="83"/>
      <c r="L15" s="252"/>
      <c r="M15" s="83"/>
      <c r="N15" s="83"/>
      <c r="O15" s="83"/>
      <c r="P15" s="83"/>
      <c r="Q15" s="209"/>
    </row>
    <row r="16" spans="1:17" ht="18" customHeight="1">
      <c r="A16" s="219">
        <v>6</v>
      </c>
      <c r="B16" s="220" t="s">
        <v>214</v>
      </c>
      <c r="C16" s="221">
        <v>4865124</v>
      </c>
      <c r="D16" s="222" t="s">
        <v>14</v>
      </c>
      <c r="E16" s="357" t="s">
        <v>368</v>
      </c>
      <c r="F16" s="226">
        <v>100</v>
      </c>
      <c r="G16" s="146">
        <v>19</v>
      </c>
      <c r="H16" s="83">
        <v>2</v>
      </c>
      <c r="I16" s="83">
        <f>G16-H16</f>
        <v>17</v>
      </c>
      <c r="J16" s="83">
        <f t="shared" si="1"/>
        <v>1700</v>
      </c>
      <c r="K16" s="83">
        <f t="shared" si="2"/>
        <v>0.0017</v>
      </c>
      <c r="L16" s="252">
        <v>254420</v>
      </c>
      <c r="M16" s="83">
        <v>245794</v>
      </c>
      <c r="N16" s="83">
        <f>L16-M16</f>
        <v>8626</v>
      </c>
      <c r="O16" s="83">
        <f t="shared" si="4"/>
        <v>862600</v>
      </c>
      <c r="P16" s="83">
        <f t="shared" si="5"/>
        <v>0.8626</v>
      </c>
      <c r="Q16" s="209"/>
    </row>
    <row r="17" spans="1:17" ht="18" customHeight="1">
      <c r="A17" s="219">
        <v>7</v>
      </c>
      <c r="B17" s="220" t="s">
        <v>215</v>
      </c>
      <c r="C17" s="221">
        <v>4865125</v>
      </c>
      <c r="D17" s="225" t="s">
        <v>14</v>
      </c>
      <c r="E17" s="357" t="s">
        <v>368</v>
      </c>
      <c r="F17" s="226">
        <v>100</v>
      </c>
      <c r="G17" s="146">
        <v>114</v>
      </c>
      <c r="H17" s="83">
        <v>51</v>
      </c>
      <c r="I17" s="83">
        <f t="shared" si="0"/>
        <v>63</v>
      </c>
      <c r="J17" s="83">
        <f t="shared" si="1"/>
        <v>6300</v>
      </c>
      <c r="K17" s="83">
        <f t="shared" si="2"/>
        <v>0.0063</v>
      </c>
      <c r="L17" s="252">
        <v>379944</v>
      </c>
      <c r="M17" s="83">
        <v>370364</v>
      </c>
      <c r="N17" s="83">
        <f t="shared" si="3"/>
        <v>9580</v>
      </c>
      <c r="O17" s="83">
        <f t="shared" si="4"/>
        <v>958000</v>
      </c>
      <c r="P17" s="83">
        <f t="shared" si="5"/>
        <v>0.958</v>
      </c>
      <c r="Q17" s="209"/>
    </row>
    <row r="18" spans="1:17" ht="18" customHeight="1">
      <c r="A18" s="219">
        <v>8</v>
      </c>
      <c r="B18" s="223" t="s">
        <v>216</v>
      </c>
      <c r="C18" s="221">
        <v>4865126</v>
      </c>
      <c r="D18" s="225" t="s">
        <v>14</v>
      </c>
      <c r="E18" s="357" t="s">
        <v>368</v>
      </c>
      <c r="F18" s="226">
        <v>100</v>
      </c>
      <c r="G18" s="146">
        <v>345</v>
      </c>
      <c r="H18" s="83">
        <v>198</v>
      </c>
      <c r="I18" s="83">
        <f t="shared" si="0"/>
        <v>147</v>
      </c>
      <c r="J18" s="83">
        <f t="shared" si="1"/>
        <v>14700</v>
      </c>
      <c r="K18" s="83">
        <f t="shared" si="2"/>
        <v>0.0147</v>
      </c>
      <c r="L18" s="252">
        <v>161334</v>
      </c>
      <c r="M18" s="83">
        <v>157890</v>
      </c>
      <c r="N18" s="83">
        <f t="shared" si="3"/>
        <v>3444</v>
      </c>
      <c r="O18" s="83">
        <f t="shared" si="4"/>
        <v>344400</v>
      </c>
      <c r="P18" s="83">
        <f t="shared" si="5"/>
        <v>0.3444</v>
      </c>
      <c r="Q18" s="209"/>
    </row>
    <row r="19" spans="1:17" ht="18" customHeight="1">
      <c r="A19" s="219">
        <v>9</v>
      </c>
      <c r="B19" s="220" t="s">
        <v>217</v>
      </c>
      <c r="C19" s="221">
        <v>4865127</v>
      </c>
      <c r="D19" s="225" t="s">
        <v>14</v>
      </c>
      <c r="E19" s="357" t="s">
        <v>368</v>
      </c>
      <c r="F19" s="226">
        <v>100</v>
      </c>
      <c r="G19" s="146">
        <v>170</v>
      </c>
      <c r="H19" s="83">
        <v>62</v>
      </c>
      <c r="I19" s="83">
        <f t="shared" si="0"/>
        <v>108</v>
      </c>
      <c r="J19" s="83">
        <f t="shared" si="1"/>
        <v>10800</v>
      </c>
      <c r="K19" s="83">
        <f t="shared" si="2"/>
        <v>0.0108</v>
      </c>
      <c r="L19" s="252">
        <v>280018</v>
      </c>
      <c r="M19" s="83">
        <v>275555</v>
      </c>
      <c r="N19" s="83">
        <f t="shared" si="3"/>
        <v>4463</v>
      </c>
      <c r="O19" s="83">
        <f t="shared" si="4"/>
        <v>446300</v>
      </c>
      <c r="P19" s="83">
        <f t="shared" si="5"/>
        <v>0.4463</v>
      </c>
      <c r="Q19" s="209"/>
    </row>
    <row r="20" spans="1:17" ht="18" customHeight="1">
      <c r="A20" s="219">
        <v>10</v>
      </c>
      <c r="B20" s="220" t="s">
        <v>218</v>
      </c>
      <c r="C20" s="221">
        <v>4865128</v>
      </c>
      <c r="D20" s="225" t="s">
        <v>14</v>
      </c>
      <c r="E20" s="357" t="s">
        <v>368</v>
      </c>
      <c r="F20" s="226">
        <v>100</v>
      </c>
      <c r="G20" s="146">
        <v>73</v>
      </c>
      <c r="H20" s="83">
        <v>37</v>
      </c>
      <c r="I20" s="83">
        <f t="shared" si="0"/>
        <v>36</v>
      </c>
      <c r="J20" s="83">
        <f t="shared" si="1"/>
        <v>3600</v>
      </c>
      <c r="K20" s="83">
        <f t="shared" si="2"/>
        <v>0.0036</v>
      </c>
      <c r="L20" s="252">
        <v>182274</v>
      </c>
      <c r="M20" s="83">
        <v>175700</v>
      </c>
      <c r="N20" s="83">
        <f t="shared" si="3"/>
        <v>6574</v>
      </c>
      <c r="O20" s="83">
        <f t="shared" si="4"/>
        <v>657400</v>
      </c>
      <c r="P20" s="83">
        <f t="shared" si="5"/>
        <v>0.6574</v>
      </c>
      <c r="Q20" s="209"/>
    </row>
    <row r="21" spans="1:17" ht="18" customHeight="1">
      <c r="A21" s="219">
        <v>11</v>
      </c>
      <c r="B21" s="220" t="s">
        <v>219</v>
      </c>
      <c r="C21" s="221">
        <v>4865129</v>
      </c>
      <c r="D21" s="222" t="s">
        <v>14</v>
      </c>
      <c r="E21" s="357" t="s">
        <v>368</v>
      </c>
      <c r="F21" s="226">
        <v>100</v>
      </c>
      <c r="G21" s="146">
        <v>74</v>
      </c>
      <c r="H21" s="83">
        <v>116</v>
      </c>
      <c r="I21" s="83">
        <f>G21-H21</f>
        <v>-42</v>
      </c>
      <c r="J21" s="83">
        <f t="shared" si="1"/>
        <v>-4200</v>
      </c>
      <c r="K21" s="83">
        <f t="shared" si="2"/>
        <v>-0.0042</v>
      </c>
      <c r="L21" s="252">
        <v>123609</v>
      </c>
      <c r="M21" s="83">
        <v>124235</v>
      </c>
      <c r="N21" s="83">
        <f>L21-M21</f>
        <v>-626</v>
      </c>
      <c r="O21" s="83">
        <f t="shared" si="4"/>
        <v>-62600</v>
      </c>
      <c r="P21" s="83">
        <f t="shared" si="5"/>
        <v>-0.0626</v>
      </c>
      <c r="Q21" s="209"/>
    </row>
    <row r="22" spans="1:17" ht="18" customHeight="1">
      <c r="A22" s="219">
        <v>12</v>
      </c>
      <c r="B22" s="220" t="s">
        <v>220</v>
      </c>
      <c r="C22" s="221">
        <v>4865130</v>
      </c>
      <c r="D22" s="225" t="s">
        <v>14</v>
      </c>
      <c r="E22" s="357" t="s">
        <v>368</v>
      </c>
      <c r="F22" s="226">
        <v>100</v>
      </c>
      <c r="G22" s="146">
        <v>276</v>
      </c>
      <c r="H22" s="83">
        <v>96</v>
      </c>
      <c r="I22" s="83">
        <f t="shared" si="0"/>
        <v>180</v>
      </c>
      <c r="J22" s="83">
        <f t="shared" si="1"/>
        <v>18000</v>
      </c>
      <c r="K22" s="83">
        <f t="shared" si="2"/>
        <v>0.018</v>
      </c>
      <c r="L22" s="252">
        <v>162162</v>
      </c>
      <c r="M22" s="83">
        <v>158330</v>
      </c>
      <c r="N22" s="83">
        <f t="shared" si="3"/>
        <v>3832</v>
      </c>
      <c r="O22" s="83">
        <f t="shared" si="4"/>
        <v>383200</v>
      </c>
      <c r="P22" s="83">
        <f t="shared" si="5"/>
        <v>0.3832</v>
      </c>
      <c r="Q22" s="209"/>
    </row>
    <row r="23" spans="1:17" ht="18" customHeight="1">
      <c r="A23" s="219">
        <v>13</v>
      </c>
      <c r="B23" s="220" t="s">
        <v>221</v>
      </c>
      <c r="C23" s="221">
        <v>4865131</v>
      </c>
      <c r="D23" s="225" t="s">
        <v>14</v>
      </c>
      <c r="E23" s="357" t="s">
        <v>368</v>
      </c>
      <c r="F23" s="226">
        <v>100</v>
      </c>
      <c r="G23" s="146">
        <v>289</v>
      </c>
      <c r="H23" s="83">
        <v>109</v>
      </c>
      <c r="I23" s="83">
        <f t="shared" si="0"/>
        <v>180</v>
      </c>
      <c r="J23" s="83">
        <f t="shared" si="1"/>
        <v>18000</v>
      </c>
      <c r="K23" s="83">
        <f t="shared" si="2"/>
        <v>0.018</v>
      </c>
      <c r="L23" s="252">
        <v>201856</v>
      </c>
      <c r="M23" s="83">
        <v>196684</v>
      </c>
      <c r="N23" s="83">
        <f t="shared" si="3"/>
        <v>5172</v>
      </c>
      <c r="O23" s="83">
        <f t="shared" si="4"/>
        <v>517200</v>
      </c>
      <c r="P23" s="83">
        <f t="shared" si="5"/>
        <v>0.5172</v>
      </c>
      <c r="Q23" s="209"/>
    </row>
    <row r="24" spans="1:17" ht="18" customHeight="1">
      <c r="A24" s="219"/>
      <c r="B24" s="228" t="s">
        <v>222</v>
      </c>
      <c r="C24" s="221"/>
      <c r="D24" s="225"/>
      <c r="E24" s="357"/>
      <c r="F24" s="226"/>
      <c r="G24" s="146"/>
      <c r="H24" s="83"/>
      <c r="I24" s="83"/>
      <c r="J24" s="83"/>
      <c r="K24" s="83"/>
      <c r="L24" s="252"/>
      <c r="M24" s="83"/>
      <c r="N24" s="83"/>
      <c r="O24" s="83"/>
      <c r="P24" s="83"/>
      <c r="Q24" s="209"/>
    </row>
    <row r="25" spans="1:17" ht="18" customHeight="1">
      <c r="A25" s="219">
        <v>14</v>
      </c>
      <c r="B25" s="220" t="s">
        <v>223</v>
      </c>
      <c r="C25" s="221">
        <v>4865037</v>
      </c>
      <c r="D25" s="225" t="s">
        <v>14</v>
      </c>
      <c r="E25" s="357" t="s">
        <v>368</v>
      </c>
      <c r="F25" s="226">
        <v>1100</v>
      </c>
      <c r="G25" s="146">
        <v>0</v>
      </c>
      <c r="H25" s="83">
        <v>0</v>
      </c>
      <c r="I25" s="83">
        <f t="shared" si="0"/>
        <v>0</v>
      </c>
      <c r="J25" s="83">
        <f t="shared" si="1"/>
        <v>0</v>
      </c>
      <c r="K25" s="83">
        <f t="shared" si="2"/>
        <v>0</v>
      </c>
      <c r="L25" s="252">
        <v>33291</v>
      </c>
      <c r="M25" s="83">
        <v>29183</v>
      </c>
      <c r="N25" s="83">
        <f t="shared" si="3"/>
        <v>4108</v>
      </c>
      <c r="O25" s="83">
        <f t="shared" si="4"/>
        <v>4518800</v>
      </c>
      <c r="P25" s="83">
        <f t="shared" si="5"/>
        <v>4.5188</v>
      </c>
      <c r="Q25" s="209"/>
    </row>
    <row r="26" spans="1:17" ht="18" customHeight="1">
      <c r="A26" s="219">
        <v>15</v>
      </c>
      <c r="B26" s="220" t="s">
        <v>224</v>
      </c>
      <c r="C26" s="221">
        <v>4865038</v>
      </c>
      <c r="D26" s="225" t="s">
        <v>14</v>
      </c>
      <c r="E26" s="357" t="s">
        <v>368</v>
      </c>
      <c r="F26" s="226">
        <v>1000</v>
      </c>
      <c r="G26" s="146">
        <v>4489</v>
      </c>
      <c r="H26" s="83">
        <v>4683</v>
      </c>
      <c r="I26" s="83">
        <f t="shared" si="0"/>
        <v>-194</v>
      </c>
      <c r="J26" s="83">
        <f t="shared" si="1"/>
        <v>-194000</v>
      </c>
      <c r="K26" s="83">
        <f t="shared" si="2"/>
        <v>-0.194</v>
      </c>
      <c r="L26" s="252">
        <v>36001</v>
      </c>
      <c r="M26" s="83">
        <v>35991</v>
      </c>
      <c r="N26" s="83">
        <f t="shared" si="3"/>
        <v>10</v>
      </c>
      <c r="O26" s="83">
        <f t="shared" si="4"/>
        <v>10000</v>
      </c>
      <c r="P26" s="83">
        <f t="shared" si="5"/>
        <v>0.01</v>
      </c>
      <c r="Q26" s="209"/>
    </row>
    <row r="27" spans="1:17" ht="18" customHeight="1">
      <c r="A27" s="219">
        <v>16</v>
      </c>
      <c r="B27" s="220" t="s">
        <v>225</v>
      </c>
      <c r="C27" s="221">
        <v>4865039</v>
      </c>
      <c r="D27" s="225" t="s">
        <v>14</v>
      </c>
      <c r="E27" s="357" t="s">
        <v>368</v>
      </c>
      <c r="F27" s="226">
        <v>1100</v>
      </c>
      <c r="G27" s="146">
        <v>0</v>
      </c>
      <c r="H27" s="83">
        <v>0</v>
      </c>
      <c r="I27" s="83">
        <f t="shared" si="0"/>
        <v>0</v>
      </c>
      <c r="J27" s="83">
        <f t="shared" si="1"/>
        <v>0</v>
      </c>
      <c r="K27" s="83">
        <f t="shared" si="2"/>
        <v>0</v>
      </c>
      <c r="L27" s="252">
        <v>101855</v>
      </c>
      <c r="M27" s="83">
        <v>98707</v>
      </c>
      <c r="N27" s="83">
        <f t="shared" si="3"/>
        <v>3148</v>
      </c>
      <c r="O27" s="83">
        <f t="shared" si="4"/>
        <v>3462800</v>
      </c>
      <c r="P27" s="83">
        <f t="shared" si="5"/>
        <v>3.4628</v>
      </c>
      <c r="Q27" s="209"/>
    </row>
    <row r="28" spans="1:17" ht="18" customHeight="1">
      <c r="A28" s="219">
        <v>17</v>
      </c>
      <c r="B28" s="223" t="s">
        <v>226</v>
      </c>
      <c r="C28" s="221">
        <v>4865040</v>
      </c>
      <c r="D28" s="225" t="s">
        <v>14</v>
      </c>
      <c r="E28" s="357" t="s">
        <v>368</v>
      </c>
      <c r="F28" s="226">
        <v>1000</v>
      </c>
      <c r="G28" s="146">
        <v>6717</v>
      </c>
      <c r="H28" s="83">
        <v>6342</v>
      </c>
      <c r="I28" s="83">
        <f t="shared" si="0"/>
        <v>375</v>
      </c>
      <c r="J28" s="83">
        <f t="shared" si="1"/>
        <v>375000</v>
      </c>
      <c r="K28" s="83">
        <f t="shared" si="2"/>
        <v>0.375</v>
      </c>
      <c r="L28" s="252">
        <v>48016</v>
      </c>
      <c r="M28" s="83">
        <v>47964</v>
      </c>
      <c r="N28" s="83">
        <f t="shared" si="3"/>
        <v>52</v>
      </c>
      <c r="O28" s="83">
        <f t="shared" si="4"/>
        <v>52000</v>
      </c>
      <c r="P28" s="83">
        <f t="shared" si="5"/>
        <v>0.052</v>
      </c>
      <c r="Q28" s="209"/>
    </row>
    <row r="29" spans="1:17" ht="18" customHeight="1">
      <c r="A29" s="219"/>
      <c r="B29" s="228"/>
      <c r="C29" s="221"/>
      <c r="D29" s="225"/>
      <c r="E29" s="357"/>
      <c r="F29" s="226"/>
      <c r="G29" s="146"/>
      <c r="H29" s="83"/>
      <c r="I29" s="83"/>
      <c r="J29" s="83"/>
      <c r="K29" s="99">
        <f>SUM(K25:K28)</f>
        <v>0.181</v>
      </c>
      <c r="L29" s="252"/>
      <c r="M29" s="83"/>
      <c r="N29" s="83"/>
      <c r="O29" s="83"/>
      <c r="P29" s="99">
        <f>SUM(P25:P28)</f>
        <v>8.0436</v>
      </c>
      <c r="Q29" s="209"/>
    </row>
    <row r="30" spans="1:17" ht="18" customHeight="1">
      <c r="A30" s="219"/>
      <c r="B30" s="227" t="s">
        <v>127</v>
      </c>
      <c r="C30" s="221"/>
      <c r="D30" s="222"/>
      <c r="E30" s="357"/>
      <c r="F30" s="226"/>
      <c r="G30" s="146"/>
      <c r="H30" s="83"/>
      <c r="I30" s="83"/>
      <c r="J30" s="83"/>
      <c r="K30" s="83"/>
      <c r="L30" s="252"/>
      <c r="M30" s="83"/>
      <c r="N30" s="83"/>
      <c r="O30" s="83"/>
      <c r="P30" s="83"/>
      <c r="Q30" s="209"/>
    </row>
    <row r="31" spans="1:17" ht="18" customHeight="1">
      <c r="A31" s="219">
        <v>18</v>
      </c>
      <c r="B31" s="220" t="s">
        <v>195</v>
      </c>
      <c r="C31" s="221">
        <v>4865140</v>
      </c>
      <c r="D31" s="225" t="s">
        <v>14</v>
      </c>
      <c r="E31" s="357" t="s">
        <v>368</v>
      </c>
      <c r="F31" s="226">
        <v>100</v>
      </c>
      <c r="G31" s="146">
        <v>619984</v>
      </c>
      <c r="H31" s="83">
        <v>607417</v>
      </c>
      <c r="I31" s="83">
        <f t="shared" si="0"/>
        <v>12567</v>
      </c>
      <c r="J31" s="83">
        <f t="shared" si="1"/>
        <v>1256700</v>
      </c>
      <c r="K31" s="83">
        <f t="shared" si="2"/>
        <v>1.2567</v>
      </c>
      <c r="L31" s="252">
        <v>42745</v>
      </c>
      <c r="M31" s="83">
        <v>42428</v>
      </c>
      <c r="N31" s="83">
        <f t="shared" si="3"/>
        <v>317</v>
      </c>
      <c r="O31" s="83">
        <f t="shared" si="4"/>
        <v>31700</v>
      </c>
      <c r="P31" s="83">
        <f t="shared" si="5"/>
        <v>0.0317</v>
      </c>
      <c r="Q31" s="209"/>
    </row>
    <row r="32" spans="1:17" ht="18" customHeight="1">
      <c r="A32" s="219">
        <v>19</v>
      </c>
      <c r="B32" s="220" t="s">
        <v>196</v>
      </c>
      <c r="C32" s="221">
        <v>4864852</v>
      </c>
      <c r="D32" s="225" t="s">
        <v>14</v>
      </c>
      <c r="E32" s="357" t="s">
        <v>368</v>
      </c>
      <c r="F32" s="226">
        <v>1000</v>
      </c>
      <c r="G32" s="146">
        <v>279</v>
      </c>
      <c r="H32" s="83">
        <v>82</v>
      </c>
      <c r="I32" s="83">
        <f>G32-H32</f>
        <v>197</v>
      </c>
      <c r="J32" s="83">
        <f t="shared" si="1"/>
        <v>197000</v>
      </c>
      <c r="K32" s="83">
        <f t="shared" si="2"/>
        <v>0.197</v>
      </c>
      <c r="L32" s="252">
        <v>519</v>
      </c>
      <c r="M32" s="83">
        <v>453</v>
      </c>
      <c r="N32" s="83">
        <f>L32-M32</f>
        <v>66</v>
      </c>
      <c r="O32" s="83">
        <f t="shared" si="4"/>
        <v>66000</v>
      </c>
      <c r="P32" s="83">
        <f t="shared" si="5"/>
        <v>0.066</v>
      </c>
      <c r="Q32" s="209"/>
    </row>
    <row r="33" spans="1:17" ht="18" customHeight="1">
      <c r="A33" s="219">
        <v>20</v>
      </c>
      <c r="B33" s="223" t="s">
        <v>197</v>
      </c>
      <c r="C33" s="221">
        <v>4865142</v>
      </c>
      <c r="D33" s="225" t="s">
        <v>14</v>
      </c>
      <c r="E33" s="357" t="s">
        <v>368</v>
      </c>
      <c r="F33" s="226">
        <v>100</v>
      </c>
      <c r="G33" s="146">
        <v>577240</v>
      </c>
      <c r="H33" s="83">
        <v>563096</v>
      </c>
      <c r="I33" s="83">
        <f>G33-H33</f>
        <v>14144</v>
      </c>
      <c r="J33" s="83">
        <f t="shared" si="1"/>
        <v>1414400</v>
      </c>
      <c r="K33" s="83">
        <f t="shared" si="2"/>
        <v>1.4144</v>
      </c>
      <c r="L33" s="252">
        <v>37683</v>
      </c>
      <c r="M33" s="83">
        <v>37421</v>
      </c>
      <c r="N33" s="83">
        <f>L33-M33</f>
        <v>262</v>
      </c>
      <c r="O33" s="83">
        <f t="shared" si="4"/>
        <v>26200</v>
      </c>
      <c r="P33" s="83">
        <f t="shared" si="5"/>
        <v>0.0262</v>
      </c>
      <c r="Q33" s="209"/>
    </row>
    <row r="34" spans="1:17" ht="18" customHeight="1">
      <c r="A34" s="219"/>
      <c r="B34" s="228" t="s">
        <v>201</v>
      </c>
      <c r="C34" s="221"/>
      <c r="D34" s="225"/>
      <c r="E34" s="357"/>
      <c r="F34" s="226"/>
      <c r="G34" s="146"/>
      <c r="H34" s="83"/>
      <c r="I34" s="83"/>
      <c r="J34" s="83"/>
      <c r="K34" s="83"/>
      <c r="L34" s="252"/>
      <c r="M34" s="83"/>
      <c r="N34" s="83"/>
      <c r="O34" s="83"/>
      <c r="P34" s="83"/>
      <c r="Q34" s="209"/>
    </row>
    <row r="35" spans="1:17" ht="18" customHeight="1">
      <c r="A35" s="219">
        <v>21</v>
      </c>
      <c r="B35" s="220" t="s">
        <v>228</v>
      </c>
      <c r="C35" s="221">
        <v>4865132</v>
      </c>
      <c r="D35" s="225" t="s">
        <v>14</v>
      </c>
      <c r="E35" s="357" t="s">
        <v>368</v>
      </c>
      <c r="F35" s="226">
        <v>100</v>
      </c>
      <c r="G35" s="146">
        <v>3281</v>
      </c>
      <c r="H35" s="83">
        <v>1566</v>
      </c>
      <c r="I35" s="83">
        <f t="shared" si="0"/>
        <v>1715</v>
      </c>
      <c r="J35" s="83">
        <f t="shared" si="1"/>
        <v>171500</v>
      </c>
      <c r="K35" s="83">
        <f t="shared" si="2"/>
        <v>0.1715</v>
      </c>
      <c r="L35" s="252">
        <v>598169</v>
      </c>
      <c r="M35" s="83">
        <v>590885</v>
      </c>
      <c r="N35" s="83">
        <f t="shared" si="3"/>
        <v>7284</v>
      </c>
      <c r="O35" s="83">
        <f t="shared" si="4"/>
        <v>728400</v>
      </c>
      <c r="P35" s="83">
        <f t="shared" si="5"/>
        <v>0.7284</v>
      </c>
      <c r="Q35" s="209"/>
    </row>
    <row r="36" spans="1:17" ht="18" customHeight="1" thickBot="1">
      <c r="A36" s="230">
        <v>22</v>
      </c>
      <c r="B36" s="240" t="s">
        <v>229</v>
      </c>
      <c r="C36" s="232">
        <v>4864803</v>
      </c>
      <c r="D36" s="234" t="s">
        <v>14</v>
      </c>
      <c r="E36" s="231" t="s">
        <v>368</v>
      </c>
      <c r="F36" s="241">
        <v>100</v>
      </c>
      <c r="G36" s="614">
        <v>64446</v>
      </c>
      <c r="H36" s="615">
        <v>62477</v>
      </c>
      <c r="I36" s="94">
        <f>G36-H36</f>
        <v>1969</v>
      </c>
      <c r="J36" s="94">
        <f t="shared" si="1"/>
        <v>196900</v>
      </c>
      <c r="K36" s="94">
        <f t="shared" si="2"/>
        <v>0.1969</v>
      </c>
      <c r="L36" s="612">
        <v>122397</v>
      </c>
      <c r="M36" s="94">
        <v>114446</v>
      </c>
      <c r="N36" s="94">
        <f>L36-M36</f>
        <v>7951</v>
      </c>
      <c r="O36" s="94">
        <f t="shared" si="4"/>
        <v>795100</v>
      </c>
      <c r="P36" s="94">
        <f t="shared" si="5"/>
        <v>0.7951</v>
      </c>
      <c r="Q36" s="210"/>
    </row>
    <row r="37" spans="1:17" ht="18" customHeight="1" thickTop="1">
      <c r="A37" s="218"/>
      <c r="B37" s="220"/>
      <c r="C37" s="221"/>
      <c r="D37" s="222"/>
      <c r="E37" s="357"/>
      <c r="F37" s="221"/>
      <c r="G37" s="245"/>
      <c r="H37" s="83"/>
      <c r="I37" s="83"/>
      <c r="J37" s="83"/>
      <c r="K37" s="83"/>
      <c r="L37" s="613"/>
      <c r="M37" s="83"/>
      <c r="N37" s="83"/>
      <c r="O37" s="83"/>
      <c r="P37" s="83"/>
      <c r="Q37" s="27"/>
    </row>
    <row r="38" spans="1:17" ht="28.5" customHeight="1" thickBot="1">
      <c r="A38" s="246"/>
      <c r="B38" s="621" t="s">
        <v>370</v>
      </c>
      <c r="C38" s="232"/>
      <c r="D38" s="234"/>
      <c r="E38" s="231"/>
      <c r="F38" s="232"/>
      <c r="G38" s="232"/>
      <c r="H38" s="94"/>
      <c r="I38" s="94"/>
      <c r="J38" s="94"/>
      <c r="K38" s="94"/>
      <c r="L38" s="94"/>
      <c r="M38" s="94"/>
      <c r="N38" s="94"/>
      <c r="O38" s="94"/>
      <c r="P38" s="94"/>
      <c r="Q38" s="249" t="str">
        <f>NDPL!Q1</f>
        <v>JUNE 2010</v>
      </c>
    </row>
    <row r="39" spans="1:17" ht="18" customHeight="1" thickTop="1">
      <c r="A39" s="219"/>
      <c r="B39" s="227" t="s">
        <v>204</v>
      </c>
      <c r="C39" s="221"/>
      <c r="D39" s="222"/>
      <c r="E39" s="357"/>
      <c r="F39" s="226"/>
      <c r="G39" s="146"/>
      <c r="H39" s="83"/>
      <c r="I39" s="83"/>
      <c r="J39" s="83"/>
      <c r="K39" s="83"/>
      <c r="L39" s="252"/>
      <c r="M39" s="83"/>
      <c r="N39" s="83"/>
      <c r="O39" s="83"/>
      <c r="P39" s="83"/>
      <c r="Q39" s="208"/>
    </row>
    <row r="40" spans="1:17" ht="25.5">
      <c r="A40" s="219">
        <v>23</v>
      </c>
      <c r="B40" s="229" t="s">
        <v>230</v>
      </c>
      <c r="C40" s="221">
        <v>4865133</v>
      </c>
      <c r="D40" s="225" t="s">
        <v>14</v>
      </c>
      <c r="E40" s="357" t="s">
        <v>368</v>
      </c>
      <c r="F40" s="226">
        <v>-100</v>
      </c>
      <c r="G40" s="146">
        <v>145880</v>
      </c>
      <c r="H40" s="83">
        <v>145888</v>
      </c>
      <c r="I40" s="83">
        <f t="shared" si="0"/>
        <v>-8</v>
      </c>
      <c r="J40" s="83">
        <f t="shared" si="1"/>
        <v>800</v>
      </c>
      <c r="K40" s="83">
        <f t="shared" si="2"/>
        <v>0.0008</v>
      </c>
      <c r="L40" s="252">
        <v>24436</v>
      </c>
      <c r="M40" s="83">
        <v>24470</v>
      </c>
      <c r="N40" s="83">
        <f t="shared" si="3"/>
        <v>-34</v>
      </c>
      <c r="O40" s="83">
        <f t="shared" si="4"/>
        <v>3400</v>
      </c>
      <c r="P40" s="83">
        <f t="shared" si="5"/>
        <v>0.0034</v>
      </c>
      <c r="Q40" s="209"/>
    </row>
    <row r="41" spans="1:17" ht="18" customHeight="1">
      <c r="A41" s="219"/>
      <c r="B41" s="227" t="s">
        <v>206</v>
      </c>
      <c r="C41" s="221"/>
      <c r="D41" s="225"/>
      <c r="E41" s="357"/>
      <c r="F41" s="226"/>
      <c r="G41" s="146"/>
      <c r="H41" s="83"/>
      <c r="I41" s="83"/>
      <c r="J41" s="83"/>
      <c r="K41" s="83"/>
      <c r="L41" s="252"/>
      <c r="M41" s="83"/>
      <c r="N41" s="83"/>
      <c r="O41" s="83"/>
      <c r="P41" s="83"/>
      <c r="Q41" s="209"/>
    </row>
    <row r="42" spans="1:17" ht="18" customHeight="1">
      <c r="A42" s="219">
        <v>24</v>
      </c>
      <c r="B42" s="220" t="s">
        <v>190</v>
      </c>
      <c r="C42" s="221">
        <v>4865076</v>
      </c>
      <c r="D42" s="225" t="s">
        <v>14</v>
      </c>
      <c r="E42" s="357" t="s">
        <v>368</v>
      </c>
      <c r="F42" s="226">
        <v>100</v>
      </c>
      <c r="G42" s="146">
        <v>729</v>
      </c>
      <c r="H42" s="83">
        <v>709</v>
      </c>
      <c r="I42" s="83">
        <f t="shared" si="0"/>
        <v>20</v>
      </c>
      <c r="J42" s="83">
        <f t="shared" si="1"/>
        <v>2000</v>
      </c>
      <c r="K42" s="83">
        <f t="shared" si="2"/>
        <v>0.002</v>
      </c>
      <c r="L42" s="252">
        <v>10571</v>
      </c>
      <c r="M42" s="83">
        <v>10432</v>
      </c>
      <c r="N42" s="83">
        <f t="shared" si="3"/>
        <v>139</v>
      </c>
      <c r="O42" s="83">
        <f t="shared" si="4"/>
        <v>13900</v>
      </c>
      <c r="P42" s="83">
        <f t="shared" si="5"/>
        <v>0.0139</v>
      </c>
      <c r="Q42" s="209"/>
    </row>
    <row r="43" spans="1:17" ht="18" customHeight="1">
      <c r="A43" s="219">
        <v>25</v>
      </c>
      <c r="B43" s="223" t="s">
        <v>207</v>
      </c>
      <c r="C43" s="221">
        <v>4865077</v>
      </c>
      <c r="D43" s="225" t="s">
        <v>14</v>
      </c>
      <c r="E43" s="357" t="s">
        <v>368</v>
      </c>
      <c r="F43" s="226">
        <v>100</v>
      </c>
      <c r="G43" s="146"/>
      <c r="H43" s="83"/>
      <c r="I43" s="83">
        <f t="shared" si="0"/>
        <v>0</v>
      </c>
      <c r="J43" s="83">
        <f t="shared" si="1"/>
        <v>0</v>
      </c>
      <c r="K43" s="83">
        <f t="shared" si="2"/>
        <v>0</v>
      </c>
      <c r="L43" s="252"/>
      <c r="M43" s="83"/>
      <c r="N43" s="83">
        <f t="shared" si="3"/>
        <v>0</v>
      </c>
      <c r="O43" s="83">
        <f t="shared" si="4"/>
        <v>0</v>
      </c>
      <c r="P43" s="83">
        <f t="shared" si="5"/>
        <v>0</v>
      </c>
      <c r="Q43" s="209"/>
    </row>
    <row r="44" spans="1:17" ht="18" customHeight="1">
      <c r="A44" s="219"/>
      <c r="B44" s="227" t="s">
        <v>180</v>
      </c>
      <c r="C44" s="221"/>
      <c r="D44" s="225"/>
      <c r="E44" s="357"/>
      <c r="F44" s="226"/>
      <c r="G44" s="146"/>
      <c r="H44" s="83"/>
      <c r="I44" s="83"/>
      <c r="J44" s="83"/>
      <c r="K44" s="83"/>
      <c r="L44" s="252"/>
      <c r="M44" s="83"/>
      <c r="N44" s="83"/>
      <c r="O44" s="83"/>
      <c r="P44" s="83"/>
      <c r="Q44" s="209"/>
    </row>
    <row r="45" spans="1:17" ht="18" customHeight="1">
      <c r="A45" s="219">
        <v>26</v>
      </c>
      <c r="B45" s="220" t="s">
        <v>198</v>
      </c>
      <c r="C45" s="221">
        <v>4865093</v>
      </c>
      <c r="D45" s="225" t="s">
        <v>14</v>
      </c>
      <c r="E45" s="357" t="s">
        <v>368</v>
      </c>
      <c r="F45" s="226">
        <v>100</v>
      </c>
      <c r="G45" s="146">
        <v>3426</v>
      </c>
      <c r="H45" s="83">
        <v>3403</v>
      </c>
      <c r="I45" s="83">
        <f t="shared" si="0"/>
        <v>23</v>
      </c>
      <c r="J45" s="83">
        <f t="shared" si="1"/>
        <v>2300</v>
      </c>
      <c r="K45" s="83">
        <f t="shared" si="2"/>
        <v>0.0023</v>
      </c>
      <c r="L45" s="252">
        <v>45331</v>
      </c>
      <c r="M45" s="83">
        <v>42739</v>
      </c>
      <c r="N45" s="83">
        <f t="shared" si="3"/>
        <v>2592</v>
      </c>
      <c r="O45" s="83">
        <f t="shared" si="4"/>
        <v>259200</v>
      </c>
      <c r="P45" s="83">
        <f t="shared" si="5"/>
        <v>0.2592</v>
      </c>
      <c r="Q45" s="209"/>
    </row>
    <row r="46" spans="1:17" ht="18" customHeight="1">
      <c r="A46" s="219">
        <v>27</v>
      </c>
      <c r="B46" s="223" t="s">
        <v>199</v>
      </c>
      <c r="C46" s="221">
        <v>4865094</v>
      </c>
      <c r="D46" s="225" t="s">
        <v>14</v>
      </c>
      <c r="E46" s="357" t="s">
        <v>368</v>
      </c>
      <c r="F46" s="226">
        <v>100</v>
      </c>
      <c r="G46" s="146">
        <v>6609</v>
      </c>
      <c r="H46" s="83">
        <v>6537</v>
      </c>
      <c r="I46" s="83">
        <f>G46-H46</f>
        <v>72</v>
      </c>
      <c r="J46" s="83">
        <f t="shared" si="1"/>
        <v>7200</v>
      </c>
      <c r="K46" s="83">
        <f t="shared" si="2"/>
        <v>0.0072</v>
      </c>
      <c r="L46" s="252">
        <v>42638</v>
      </c>
      <c r="M46" s="83">
        <v>40006</v>
      </c>
      <c r="N46" s="83">
        <f>L46-M46</f>
        <v>2632</v>
      </c>
      <c r="O46" s="83">
        <f t="shared" si="4"/>
        <v>263200</v>
      </c>
      <c r="P46" s="83">
        <f t="shared" si="5"/>
        <v>0.2632</v>
      </c>
      <c r="Q46" s="209"/>
    </row>
    <row r="47" spans="1:17" ht="25.5">
      <c r="A47" s="219">
        <v>28</v>
      </c>
      <c r="B47" s="229" t="s">
        <v>227</v>
      </c>
      <c r="C47" s="221">
        <v>4865144</v>
      </c>
      <c r="D47" s="225" t="s">
        <v>14</v>
      </c>
      <c r="E47" s="357" t="s">
        <v>368</v>
      </c>
      <c r="F47" s="226">
        <v>100</v>
      </c>
      <c r="G47" s="146">
        <v>27977</v>
      </c>
      <c r="H47" s="83">
        <v>27893</v>
      </c>
      <c r="I47" s="83">
        <f t="shared" si="0"/>
        <v>84</v>
      </c>
      <c r="J47" s="83">
        <f t="shared" si="1"/>
        <v>8400</v>
      </c>
      <c r="K47" s="83">
        <f t="shared" si="2"/>
        <v>0.0084</v>
      </c>
      <c r="L47" s="252">
        <v>90600</v>
      </c>
      <c r="M47" s="83">
        <v>85992</v>
      </c>
      <c r="N47" s="83">
        <f t="shared" si="3"/>
        <v>4608</v>
      </c>
      <c r="O47" s="83">
        <f t="shared" si="4"/>
        <v>460800</v>
      </c>
      <c r="P47" s="83">
        <f t="shared" si="5"/>
        <v>0.4608</v>
      </c>
      <c r="Q47" s="209"/>
    </row>
    <row r="48" spans="1:17" ht="18" customHeight="1">
      <c r="A48" s="219"/>
      <c r="B48" s="227" t="s">
        <v>190</v>
      </c>
      <c r="C48" s="221"/>
      <c r="D48" s="225"/>
      <c r="E48" s="222"/>
      <c r="F48" s="226"/>
      <c r="G48" s="146"/>
      <c r="H48" s="83"/>
      <c r="I48" s="83"/>
      <c r="J48" s="83"/>
      <c r="K48" s="83"/>
      <c r="L48" s="252"/>
      <c r="M48" s="83"/>
      <c r="N48" s="83"/>
      <c r="O48" s="83"/>
      <c r="P48" s="83"/>
      <c r="Q48" s="209"/>
    </row>
    <row r="49" spans="1:17" ht="18" customHeight="1">
      <c r="A49" s="219">
        <v>29</v>
      </c>
      <c r="B49" s="220" t="s">
        <v>191</v>
      </c>
      <c r="C49" s="221">
        <v>4865143</v>
      </c>
      <c r="D49" s="225" t="s">
        <v>14</v>
      </c>
      <c r="E49" s="222" t="s">
        <v>15</v>
      </c>
      <c r="F49" s="226">
        <v>-100</v>
      </c>
      <c r="G49" s="146">
        <v>996202</v>
      </c>
      <c r="H49" s="83">
        <v>996354</v>
      </c>
      <c r="I49" s="83">
        <f t="shared" si="0"/>
        <v>-152</v>
      </c>
      <c r="J49" s="83">
        <f t="shared" si="1"/>
        <v>15200</v>
      </c>
      <c r="K49" s="83">
        <f t="shared" si="2"/>
        <v>0.0152</v>
      </c>
      <c r="L49" s="252">
        <v>869703</v>
      </c>
      <c r="M49" s="83">
        <v>877183</v>
      </c>
      <c r="N49" s="83">
        <f t="shared" si="3"/>
        <v>-7480</v>
      </c>
      <c r="O49" s="83">
        <f t="shared" si="4"/>
        <v>748000</v>
      </c>
      <c r="P49" s="83">
        <f t="shared" si="5"/>
        <v>0.748</v>
      </c>
      <c r="Q49" s="209"/>
    </row>
    <row r="50" spans="1:23" ht="18" customHeight="1" thickBot="1">
      <c r="A50" s="230"/>
      <c r="B50" s="231"/>
      <c r="C50" s="232"/>
      <c r="D50" s="233"/>
      <c r="E50" s="234"/>
      <c r="F50" s="235"/>
      <c r="G50" s="236"/>
      <c r="H50" s="237"/>
      <c r="I50" s="238"/>
      <c r="J50" s="238"/>
      <c r="K50" s="238"/>
      <c r="L50" s="239"/>
      <c r="M50" s="237"/>
      <c r="N50" s="238"/>
      <c r="O50" s="238"/>
      <c r="P50" s="238"/>
      <c r="Q50" s="243"/>
      <c r="R50" s="102"/>
      <c r="S50" s="102"/>
      <c r="T50" s="102"/>
      <c r="U50" s="102"/>
      <c r="V50" s="102"/>
      <c r="W50" s="102"/>
    </row>
    <row r="51" spans="1:23" ht="15.75" customHeight="1" thickTop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2"/>
      <c r="S51" s="102"/>
      <c r="T51" s="102"/>
      <c r="U51" s="102"/>
      <c r="V51" s="102"/>
      <c r="W51" s="102"/>
    </row>
    <row r="52" spans="1:23" ht="15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2"/>
      <c r="U52" s="102"/>
      <c r="V52" s="102"/>
      <c r="W52" s="102"/>
    </row>
    <row r="53" spans="1:23" ht="15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2"/>
      <c r="S53" s="102"/>
      <c r="T53" s="102"/>
      <c r="U53" s="102"/>
      <c r="V53" s="102"/>
      <c r="W53" s="102"/>
    </row>
    <row r="54" spans="1:16" ht="25.5" customHeight="1">
      <c r="A54" s="242" t="s">
        <v>360</v>
      </c>
      <c r="B54" s="97"/>
      <c r="C54" s="98"/>
      <c r="D54" s="97"/>
      <c r="E54" s="97"/>
      <c r="F54" s="97"/>
      <c r="G54" s="97"/>
      <c r="H54" s="97"/>
      <c r="I54" s="97"/>
      <c r="J54" s="97"/>
      <c r="K54" s="111">
        <f>SUM(K9:K53)-K29</f>
        <v>5.3058</v>
      </c>
      <c r="L54" s="97"/>
      <c r="M54" s="97"/>
      <c r="N54" s="97"/>
      <c r="O54" s="97"/>
      <c r="P54" s="111">
        <f>SUM(P9:P53)-P29</f>
        <v>16.357799999999997</v>
      </c>
    </row>
    <row r="55" spans="1:16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ht="9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ht="12.75" hidden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23.25" customHeight="1" thickBot="1">
      <c r="A58" s="97"/>
      <c r="B58" s="97"/>
      <c r="C58" s="340"/>
      <c r="D58" s="97"/>
      <c r="E58" s="97"/>
      <c r="F58" s="97"/>
      <c r="G58" s="97"/>
      <c r="H58" s="97"/>
      <c r="I58" s="97"/>
      <c r="J58" s="343"/>
      <c r="K58" s="362" t="s">
        <v>361</v>
      </c>
      <c r="L58" s="97"/>
      <c r="M58" s="97"/>
      <c r="N58" s="97"/>
      <c r="O58" s="97"/>
      <c r="P58" s="362" t="s">
        <v>362</v>
      </c>
    </row>
    <row r="59" spans="1:17" ht="20.25">
      <c r="A59" s="337"/>
      <c r="B59" s="338"/>
      <c r="C59" s="242"/>
      <c r="D59" s="59"/>
      <c r="E59" s="59"/>
      <c r="F59" s="59"/>
      <c r="G59" s="59"/>
      <c r="H59" s="59"/>
      <c r="I59" s="59"/>
      <c r="J59" s="339"/>
      <c r="K59" s="338"/>
      <c r="L59" s="338"/>
      <c r="M59" s="338"/>
      <c r="N59" s="338"/>
      <c r="O59" s="338"/>
      <c r="P59" s="338"/>
      <c r="Q59" s="60"/>
    </row>
    <row r="60" spans="1:17" ht="20.25">
      <c r="A60" s="342"/>
      <c r="B60" s="242" t="s">
        <v>358</v>
      </c>
      <c r="C60" s="242"/>
      <c r="D60" s="332"/>
      <c r="E60" s="332"/>
      <c r="F60" s="332"/>
      <c r="G60" s="332"/>
      <c r="H60" s="332"/>
      <c r="I60" s="332"/>
      <c r="J60" s="332"/>
      <c r="K60" s="341">
        <f>K54</f>
        <v>5.3058</v>
      </c>
      <c r="L60" s="82"/>
      <c r="M60" s="82"/>
      <c r="N60" s="82"/>
      <c r="O60" s="82"/>
      <c r="P60" s="341">
        <f>P54</f>
        <v>16.357799999999997</v>
      </c>
      <c r="Q60" s="61"/>
    </row>
    <row r="61" spans="1:17" ht="20.25">
      <c r="A61" s="342"/>
      <c r="B61" s="242"/>
      <c r="C61" s="242"/>
      <c r="D61" s="332"/>
      <c r="E61" s="332"/>
      <c r="F61" s="332"/>
      <c r="G61" s="332"/>
      <c r="H61" s="332"/>
      <c r="I61" s="334"/>
      <c r="J61" s="147"/>
      <c r="K61" s="82"/>
      <c r="L61" s="82"/>
      <c r="M61" s="82"/>
      <c r="N61" s="82"/>
      <c r="O61" s="82"/>
      <c r="P61" s="82"/>
      <c r="Q61" s="61"/>
    </row>
    <row r="62" spans="1:17" ht="20.25">
      <c r="A62" s="342"/>
      <c r="B62" s="242" t="s">
        <v>351</v>
      </c>
      <c r="C62" s="242"/>
      <c r="D62" s="332"/>
      <c r="E62" s="332"/>
      <c r="F62" s="332"/>
      <c r="G62" s="332"/>
      <c r="H62" s="332"/>
      <c r="I62" s="332"/>
      <c r="J62" s="332"/>
      <c r="K62" s="341">
        <f>-'STEPPED UP GENCO'!K50</f>
        <v>0.007502251199999999</v>
      </c>
      <c r="L62" s="341"/>
      <c r="M62" s="341"/>
      <c r="N62" s="341"/>
      <c r="O62" s="341"/>
      <c r="P62" s="341">
        <f>-'STEPPED UP GENCO'!P50</f>
        <v>-0.6342528202</v>
      </c>
      <c r="Q62" s="61"/>
    </row>
    <row r="63" spans="1:17" ht="20.25">
      <c r="A63" s="342"/>
      <c r="B63" s="242"/>
      <c r="C63" s="242"/>
      <c r="D63" s="335"/>
      <c r="E63" s="335"/>
      <c r="F63" s="335"/>
      <c r="G63" s="335"/>
      <c r="H63" s="335"/>
      <c r="I63" s="336"/>
      <c r="J63" s="331"/>
      <c r="K63" s="21"/>
      <c r="L63" s="21"/>
      <c r="M63" s="21"/>
      <c r="N63" s="21"/>
      <c r="O63" s="21"/>
      <c r="P63" s="21"/>
      <c r="Q63" s="61"/>
    </row>
    <row r="64" spans="1:17" ht="20.25">
      <c r="A64" s="342"/>
      <c r="B64" s="242" t="s">
        <v>359</v>
      </c>
      <c r="C64" s="242"/>
      <c r="D64" s="21"/>
      <c r="E64" s="21"/>
      <c r="F64" s="21"/>
      <c r="G64" s="21"/>
      <c r="H64" s="21"/>
      <c r="I64" s="21"/>
      <c r="J64" s="21"/>
      <c r="K64" s="345">
        <f>SUM(K60:K63)</f>
        <v>5.3133022512</v>
      </c>
      <c r="L64" s="21"/>
      <c r="M64" s="21"/>
      <c r="N64" s="21"/>
      <c r="O64" s="21"/>
      <c r="P64" s="345">
        <f>SUM(P60:P63)</f>
        <v>15.723547179799997</v>
      </c>
      <c r="Q64" s="61"/>
    </row>
    <row r="65" spans="1:17" ht="20.25">
      <c r="A65" s="318"/>
      <c r="B65" s="21"/>
      <c r="C65" s="24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61"/>
    </row>
    <row r="66" spans="1:17" ht="13.5" thickBot="1">
      <c r="A66" s="319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21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40" zoomScaleNormal="70" zoomScaleSheetLayoutView="40" zoomScalePageLayoutView="0" workbookViewId="0" topLeftCell="A9">
      <selection activeCell="E34" sqref="E3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6.8515625" style="0" customWidth="1"/>
    <col min="5" max="5" width="25.42187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0.00390625" style="0" customWidth="1"/>
  </cols>
  <sheetData>
    <row r="1" ht="26.25" customHeight="1">
      <c r="A1" s="1" t="s">
        <v>257</v>
      </c>
    </row>
    <row r="2" spans="1:17" ht="23.25" customHeight="1">
      <c r="A2" s="2" t="s">
        <v>258</v>
      </c>
      <c r="Q2" s="622" t="str">
        <f>NDPL!Q1</f>
        <v>JUNE 2010</v>
      </c>
    </row>
    <row r="3" ht="23.25">
      <c r="A3" s="257" t="s">
        <v>233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01/07/10</v>
      </c>
      <c r="H5" s="41" t="str">
        <f>NDPL!H5</f>
        <v>INTIAL READING 01/06/10</v>
      </c>
      <c r="I5" s="41" t="s">
        <v>4</v>
      </c>
      <c r="J5" s="41" t="s">
        <v>5</v>
      </c>
      <c r="K5" s="41" t="s">
        <v>6</v>
      </c>
      <c r="L5" s="43" t="str">
        <f>NDPL!G5</f>
        <v>FINAL READING 01/07/10</v>
      </c>
      <c r="M5" s="41" t="str">
        <f>NDPL!H5</f>
        <v>INTIAL READING 01/06/10</v>
      </c>
      <c r="N5" s="41" t="s">
        <v>4</v>
      </c>
      <c r="O5" s="41" t="s">
        <v>5</v>
      </c>
      <c r="P5" s="41" t="s">
        <v>6</v>
      </c>
      <c r="Q5" s="41" t="s">
        <v>330</v>
      </c>
    </row>
    <row r="6" ht="14.25" thickBot="1" thickTop="1"/>
    <row r="7" spans="1:17" ht="24" customHeight="1" thickTop="1">
      <c r="A7" s="250" t="s">
        <v>251</v>
      </c>
      <c r="B7" s="72"/>
      <c r="C7" s="73"/>
      <c r="D7" s="73"/>
      <c r="E7" s="73"/>
      <c r="F7" s="73"/>
      <c r="G7" s="76"/>
      <c r="H7" s="75"/>
      <c r="I7" s="75"/>
      <c r="J7" s="75"/>
      <c r="K7" s="75"/>
      <c r="L7" s="76"/>
      <c r="M7" s="75"/>
      <c r="N7" s="75"/>
      <c r="O7" s="75"/>
      <c r="P7" s="77"/>
      <c r="Q7" s="208"/>
    </row>
    <row r="8" spans="1:17" ht="19.5" customHeight="1">
      <c r="A8" s="383" t="s">
        <v>234</v>
      </c>
      <c r="B8" s="256"/>
      <c r="C8" s="256"/>
      <c r="D8" s="256"/>
      <c r="E8" s="256"/>
      <c r="F8" s="256"/>
      <c r="G8" s="145"/>
      <c r="H8" s="82"/>
      <c r="I8" s="83"/>
      <c r="J8" s="83"/>
      <c r="K8" s="83"/>
      <c r="L8" s="84"/>
      <c r="M8" s="82"/>
      <c r="N8" s="83"/>
      <c r="O8" s="83"/>
      <c r="P8" s="85"/>
      <c r="Q8" s="209"/>
    </row>
    <row r="9" spans="1:17" ht="19.5" customHeight="1">
      <c r="A9" s="384" t="s">
        <v>235</v>
      </c>
      <c r="B9" s="256"/>
      <c r="C9" s="256"/>
      <c r="D9" s="256"/>
      <c r="E9" s="256"/>
      <c r="F9" s="256"/>
      <c r="G9" s="145"/>
      <c r="H9" s="82"/>
      <c r="I9" s="83"/>
      <c r="J9" s="83"/>
      <c r="K9" s="83"/>
      <c r="L9" s="84"/>
      <c r="M9" s="82"/>
      <c r="N9" s="83"/>
      <c r="O9" s="83"/>
      <c r="P9" s="85"/>
      <c r="Q9" s="209"/>
    </row>
    <row r="10" spans="1:17" ht="19.5" customHeight="1">
      <c r="A10" s="385">
        <v>1</v>
      </c>
      <c r="B10" s="386" t="s">
        <v>254</v>
      </c>
      <c r="C10" s="387">
        <v>4864848</v>
      </c>
      <c r="D10" s="389" t="s">
        <v>14</v>
      </c>
      <c r="E10" s="388" t="s">
        <v>368</v>
      </c>
      <c r="F10" s="389">
        <v>1000</v>
      </c>
      <c r="G10" s="370">
        <v>210</v>
      </c>
      <c r="H10" s="371">
        <v>210</v>
      </c>
      <c r="I10" s="372">
        <f>G10-H10</f>
        <v>0</v>
      </c>
      <c r="J10" s="372">
        <f aca="true" t="shared" si="0" ref="J10:J33">$F10*I10</f>
        <v>0</v>
      </c>
      <c r="K10" s="372">
        <f aca="true" t="shared" si="1" ref="K10:K33">J10/1000000</f>
        <v>0</v>
      </c>
      <c r="L10" s="373">
        <v>10726</v>
      </c>
      <c r="M10" s="374">
        <v>10199</v>
      </c>
      <c r="N10" s="372">
        <f>L10-M10</f>
        <v>527</v>
      </c>
      <c r="O10" s="372">
        <f aca="true" t="shared" si="2" ref="O10:O33">$F10*N10</f>
        <v>527000</v>
      </c>
      <c r="P10" s="375">
        <f aca="true" t="shared" si="3" ref="P10:P33">O10/1000000</f>
        <v>0.527</v>
      </c>
      <c r="Q10" s="209"/>
    </row>
    <row r="11" spans="1:17" ht="19.5" customHeight="1">
      <c r="A11" s="385">
        <v>2</v>
      </c>
      <c r="B11" s="386" t="s">
        <v>255</v>
      </c>
      <c r="C11" s="387">
        <v>4864849</v>
      </c>
      <c r="D11" s="389" t="s">
        <v>14</v>
      </c>
      <c r="E11" s="388" t="s">
        <v>368</v>
      </c>
      <c r="F11" s="389">
        <v>1000</v>
      </c>
      <c r="G11" s="370">
        <v>123</v>
      </c>
      <c r="H11" s="371">
        <v>122</v>
      </c>
      <c r="I11" s="372">
        <f>G11-H11</f>
        <v>1</v>
      </c>
      <c r="J11" s="372">
        <f t="shared" si="0"/>
        <v>1000</v>
      </c>
      <c r="K11" s="372">
        <f t="shared" si="1"/>
        <v>0.001</v>
      </c>
      <c r="L11" s="373">
        <v>14021</v>
      </c>
      <c r="M11" s="374">
        <v>13103</v>
      </c>
      <c r="N11" s="372">
        <f>L11-M11</f>
        <v>918</v>
      </c>
      <c r="O11" s="372">
        <f t="shared" si="2"/>
        <v>918000</v>
      </c>
      <c r="P11" s="375">
        <f t="shared" si="3"/>
        <v>0.918</v>
      </c>
      <c r="Q11" s="209"/>
    </row>
    <row r="12" spans="1:17" ht="19.5" customHeight="1">
      <c r="A12" s="385">
        <v>3</v>
      </c>
      <c r="B12" s="386" t="s">
        <v>236</v>
      </c>
      <c r="C12" s="387">
        <v>4864846</v>
      </c>
      <c r="D12" s="389" t="s">
        <v>14</v>
      </c>
      <c r="E12" s="388" t="s">
        <v>368</v>
      </c>
      <c r="F12" s="389">
        <v>1000</v>
      </c>
      <c r="G12" s="370">
        <v>40</v>
      </c>
      <c r="H12" s="371">
        <v>40</v>
      </c>
      <c r="I12" s="372">
        <f>G12-H12</f>
        <v>0</v>
      </c>
      <c r="J12" s="372">
        <f t="shared" si="0"/>
        <v>0</v>
      </c>
      <c r="K12" s="372">
        <f t="shared" si="1"/>
        <v>0</v>
      </c>
      <c r="L12" s="373">
        <v>20461</v>
      </c>
      <c r="M12" s="374">
        <v>19515</v>
      </c>
      <c r="N12" s="372">
        <f>L12-M12</f>
        <v>946</v>
      </c>
      <c r="O12" s="372">
        <f t="shared" si="2"/>
        <v>946000</v>
      </c>
      <c r="P12" s="375">
        <f t="shared" si="3"/>
        <v>0.946</v>
      </c>
      <c r="Q12" s="209"/>
    </row>
    <row r="13" spans="1:17" ht="19.5" customHeight="1">
      <c r="A13" s="385">
        <v>4</v>
      </c>
      <c r="B13" s="386" t="s">
        <v>237</v>
      </c>
      <c r="C13" s="387">
        <v>4864847</v>
      </c>
      <c r="D13" s="389" t="s">
        <v>14</v>
      </c>
      <c r="E13" s="388" t="s">
        <v>368</v>
      </c>
      <c r="F13" s="389">
        <v>1000</v>
      </c>
      <c r="G13" s="370">
        <v>107</v>
      </c>
      <c r="H13" s="371">
        <v>107</v>
      </c>
      <c r="I13" s="372">
        <f>G13-H13</f>
        <v>0</v>
      </c>
      <c r="J13" s="372">
        <f t="shared" si="0"/>
        <v>0</v>
      </c>
      <c r="K13" s="372">
        <f t="shared" si="1"/>
        <v>0</v>
      </c>
      <c r="L13" s="373">
        <v>10637</v>
      </c>
      <c r="M13" s="374">
        <v>10166</v>
      </c>
      <c r="N13" s="372">
        <f>L13-M13</f>
        <v>471</v>
      </c>
      <c r="O13" s="372">
        <f t="shared" si="2"/>
        <v>471000</v>
      </c>
      <c r="P13" s="375">
        <f t="shared" si="3"/>
        <v>0.471</v>
      </c>
      <c r="Q13" s="209"/>
    </row>
    <row r="14" spans="1:17" ht="19.5" customHeight="1">
      <c r="A14" s="385">
        <v>5</v>
      </c>
      <c r="B14" s="386" t="s">
        <v>238</v>
      </c>
      <c r="C14" s="387">
        <v>4864850</v>
      </c>
      <c r="D14" s="389" t="s">
        <v>14</v>
      </c>
      <c r="E14" s="388" t="s">
        <v>368</v>
      </c>
      <c r="F14" s="389">
        <v>1000</v>
      </c>
      <c r="G14" s="376">
        <v>354</v>
      </c>
      <c r="H14" s="372">
        <v>278</v>
      </c>
      <c r="I14" s="372">
        <f>G14-H14</f>
        <v>76</v>
      </c>
      <c r="J14" s="372">
        <f t="shared" si="0"/>
        <v>76000</v>
      </c>
      <c r="K14" s="372">
        <f t="shared" si="1"/>
        <v>0.076</v>
      </c>
      <c r="L14" s="373">
        <v>4734</v>
      </c>
      <c r="M14" s="374">
        <v>4166</v>
      </c>
      <c r="N14" s="372">
        <f>L14-M14</f>
        <v>568</v>
      </c>
      <c r="O14" s="372">
        <f t="shared" si="2"/>
        <v>568000</v>
      </c>
      <c r="P14" s="375">
        <f t="shared" si="3"/>
        <v>0.568</v>
      </c>
      <c r="Q14" s="209"/>
    </row>
    <row r="15" spans="1:17" ht="19.5" customHeight="1">
      <c r="A15" s="383" t="s">
        <v>239</v>
      </c>
      <c r="B15" s="390"/>
      <c r="C15" s="391"/>
      <c r="D15" s="392"/>
      <c r="E15" s="390"/>
      <c r="F15" s="392"/>
      <c r="G15" s="376"/>
      <c r="H15" s="372"/>
      <c r="I15" s="372"/>
      <c r="J15" s="372"/>
      <c r="K15" s="372"/>
      <c r="L15" s="373"/>
      <c r="M15" s="374"/>
      <c r="N15" s="372"/>
      <c r="O15" s="372"/>
      <c r="P15" s="375"/>
      <c r="Q15" s="209"/>
    </row>
    <row r="16" spans="1:17" ht="19.5" customHeight="1">
      <c r="A16" s="393">
        <v>6</v>
      </c>
      <c r="B16" s="390" t="s">
        <v>256</v>
      </c>
      <c r="C16" s="391">
        <v>4864804</v>
      </c>
      <c r="D16" s="392" t="s">
        <v>14</v>
      </c>
      <c r="E16" s="388" t="s">
        <v>368</v>
      </c>
      <c r="F16" s="392">
        <v>100</v>
      </c>
      <c r="G16" s="376">
        <v>271</v>
      </c>
      <c r="H16" s="372">
        <v>365</v>
      </c>
      <c r="I16" s="372">
        <f>G16-H16</f>
        <v>-94</v>
      </c>
      <c r="J16" s="372">
        <f t="shared" si="0"/>
        <v>-9400</v>
      </c>
      <c r="K16" s="372">
        <f t="shared" si="1"/>
        <v>-0.0094</v>
      </c>
      <c r="L16" s="373">
        <v>999997</v>
      </c>
      <c r="M16" s="374">
        <v>999997</v>
      </c>
      <c r="N16" s="372">
        <f>L16-M16</f>
        <v>0</v>
      </c>
      <c r="O16" s="372">
        <f t="shared" si="2"/>
        <v>0</v>
      </c>
      <c r="P16" s="375">
        <f t="shared" si="3"/>
        <v>0</v>
      </c>
      <c r="Q16" s="209"/>
    </row>
    <row r="17" spans="1:17" ht="19.5" customHeight="1">
      <c r="A17" s="393">
        <v>7</v>
      </c>
      <c r="B17" s="390" t="s">
        <v>255</v>
      </c>
      <c r="C17" s="391">
        <v>4865163</v>
      </c>
      <c r="D17" s="392" t="s">
        <v>14</v>
      </c>
      <c r="E17" s="388" t="s">
        <v>368</v>
      </c>
      <c r="F17" s="392">
        <v>100</v>
      </c>
      <c r="G17" s="376">
        <v>79</v>
      </c>
      <c r="H17" s="372">
        <v>215</v>
      </c>
      <c r="I17" s="372">
        <f>G17-H17</f>
        <v>-136</v>
      </c>
      <c r="J17" s="372">
        <f t="shared" si="0"/>
        <v>-13600</v>
      </c>
      <c r="K17" s="372">
        <f t="shared" si="1"/>
        <v>-0.0136</v>
      </c>
      <c r="L17" s="373">
        <v>999997</v>
      </c>
      <c r="M17" s="374">
        <v>999997</v>
      </c>
      <c r="N17" s="372">
        <f>L17-M17</f>
        <v>0</v>
      </c>
      <c r="O17" s="372">
        <f t="shared" si="2"/>
        <v>0</v>
      </c>
      <c r="P17" s="375">
        <f t="shared" si="3"/>
        <v>0</v>
      </c>
      <c r="Q17" s="209"/>
    </row>
    <row r="18" spans="1:17" ht="19.5" customHeight="1">
      <c r="A18" s="393"/>
      <c r="B18" s="390"/>
      <c r="C18" s="391"/>
      <c r="D18" s="392"/>
      <c r="E18" s="122"/>
      <c r="F18" s="392"/>
      <c r="G18" s="252"/>
      <c r="H18" s="83"/>
      <c r="I18" s="83"/>
      <c r="J18" s="83"/>
      <c r="K18" s="83"/>
      <c r="L18" s="84"/>
      <c r="M18" s="82"/>
      <c r="N18" s="83"/>
      <c r="O18" s="83"/>
      <c r="P18" s="85"/>
      <c r="Q18" s="209"/>
    </row>
    <row r="19" spans="1:17" ht="19.5" customHeight="1">
      <c r="A19" s="393"/>
      <c r="B19" s="255" t="s">
        <v>250</v>
      </c>
      <c r="C19" s="390"/>
      <c r="D19" s="392"/>
      <c r="E19" s="390"/>
      <c r="F19" s="394"/>
      <c r="G19" s="252"/>
      <c r="H19" s="83"/>
      <c r="I19" s="83"/>
      <c r="J19" s="83"/>
      <c r="K19" s="254">
        <f>SUM(K10:K17)</f>
        <v>0.05399999999999999</v>
      </c>
      <c r="L19" s="377"/>
      <c r="M19" s="378"/>
      <c r="N19" s="379"/>
      <c r="O19" s="379"/>
      <c r="P19" s="380">
        <f>SUM(P10:P17)</f>
        <v>3.43</v>
      </c>
      <c r="Q19" s="209"/>
    </row>
    <row r="20" spans="1:17" ht="19.5" customHeight="1">
      <c r="A20" s="393"/>
      <c r="B20" s="255"/>
      <c r="C20" s="390"/>
      <c r="D20" s="392"/>
      <c r="E20" s="390"/>
      <c r="F20" s="394"/>
      <c r="G20" s="252"/>
      <c r="H20" s="83"/>
      <c r="I20" s="83"/>
      <c r="J20" s="83"/>
      <c r="K20" s="99"/>
      <c r="L20" s="84"/>
      <c r="M20" s="82"/>
      <c r="N20" s="83"/>
      <c r="O20" s="83"/>
      <c r="P20" s="109"/>
      <c r="Q20" s="209"/>
    </row>
    <row r="21" spans="1:17" ht="19.5" customHeight="1">
      <c r="A21" s="383" t="s">
        <v>240</v>
      </c>
      <c r="B21" s="256"/>
      <c r="C21" s="256"/>
      <c r="D21" s="394"/>
      <c r="E21" s="256"/>
      <c r="F21" s="394"/>
      <c r="G21" s="252"/>
      <c r="H21" s="83"/>
      <c r="I21" s="83"/>
      <c r="J21" s="83"/>
      <c r="K21" s="83"/>
      <c r="L21" s="84"/>
      <c r="M21" s="82"/>
      <c r="N21" s="83"/>
      <c r="O21" s="83"/>
      <c r="P21" s="85"/>
      <c r="Q21" s="209"/>
    </row>
    <row r="22" spans="1:17" ht="19.5" customHeight="1">
      <c r="A22" s="393"/>
      <c r="B22" s="256"/>
      <c r="C22" s="256"/>
      <c r="D22" s="394"/>
      <c r="E22" s="256"/>
      <c r="F22" s="394"/>
      <c r="G22" s="252"/>
      <c r="H22" s="83"/>
      <c r="I22" s="83"/>
      <c r="J22" s="83"/>
      <c r="K22" s="83"/>
      <c r="L22" s="84"/>
      <c r="M22" s="82"/>
      <c r="N22" s="83"/>
      <c r="O22" s="83"/>
      <c r="P22" s="85"/>
      <c r="Q22" s="209"/>
    </row>
    <row r="23" spans="1:17" ht="19.5" customHeight="1">
      <c r="A23" s="393">
        <v>8</v>
      </c>
      <c r="B23" s="122" t="s">
        <v>241</v>
      </c>
      <c r="C23" s="387">
        <v>4865065</v>
      </c>
      <c r="D23" s="421" t="s">
        <v>14</v>
      </c>
      <c r="E23" s="388" t="s">
        <v>368</v>
      </c>
      <c r="F23" s="389">
        <v>100</v>
      </c>
      <c r="G23" s="376">
        <v>3021</v>
      </c>
      <c r="H23" s="372">
        <v>3021</v>
      </c>
      <c r="I23" s="372">
        <f>G23-H23</f>
        <v>0</v>
      </c>
      <c r="J23" s="372">
        <f t="shared" si="0"/>
        <v>0</v>
      </c>
      <c r="K23" s="372">
        <f t="shared" si="1"/>
        <v>0</v>
      </c>
      <c r="L23" s="373">
        <v>31348</v>
      </c>
      <c r="M23" s="374">
        <v>31258</v>
      </c>
      <c r="N23" s="372">
        <f>L23-M23</f>
        <v>90</v>
      </c>
      <c r="O23" s="372">
        <f t="shared" si="2"/>
        <v>9000</v>
      </c>
      <c r="P23" s="375">
        <f t="shared" si="3"/>
        <v>0.009</v>
      </c>
      <c r="Q23" s="209"/>
    </row>
    <row r="24" spans="1:17" ht="19.5" customHeight="1">
      <c r="A24" s="393">
        <v>9</v>
      </c>
      <c r="B24" s="256" t="s">
        <v>242</v>
      </c>
      <c r="C24" s="391">
        <v>4865066</v>
      </c>
      <c r="D24" s="394" t="s">
        <v>14</v>
      </c>
      <c r="E24" s="388" t="s">
        <v>368</v>
      </c>
      <c r="F24" s="392">
        <v>100</v>
      </c>
      <c r="G24" s="376">
        <v>18802</v>
      </c>
      <c r="H24" s="372">
        <v>18735</v>
      </c>
      <c r="I24" s="372">
        <f aca="true" t="shared" si="4" ref="I24:I29">G24-H24</f>
        <v>67</v>
      </c>
      <c r="J24" s="372">
        <f t="shared" si="0"/>
        <v>6700</v>
      </c>
      <c r="K24" s="372">
        <f t="shared" si="1"/>
        <v>0.0067</v>
      </c>
      <c r="L24" s="373">
        <v>47893</v>
      </c>
      <c r="M24" s="374">
        <v>45826</v>
      </c>
      <c r="N24" s="372">
        <f aca="true" t="shared" si="5" ref="N24:N29">L24-M24</f>
        <v>2067</v>
      </c>
      <c r="O24" s="372">
        <f t="shared" si="2"/>
        <v>206700</v>
      </c>
      <c r="P24" s="375">
        <f t="shared" si="3"/>
        <v>0.2067</v>
      </c>
      <c r="Q24" s="209"/>
    </row>
    <row r="25" spans="1:17" ht="19.5" customHeight="1">
      <c r="A25" s="393">
        <v>10</v>
      </c>
      <c r="B25" s="256" t="s">
        <v>243</v>
      </c>
      <c r="C25" s="391">
        <v>4865067</v>
      </c>
      <c r="D25" s="394" t="s">
        <v>14</v>
      </c>
      <c r="E25" s="388" t="s">
        <v>368</v>
      </c>
      <c r="F25" s="392">
        <v>100</v>
      </c>
      <c r="G25" s="376">
        <v>61087</v>
      </c>
      <c r="H25" s="372">
        <v>61083</v>
      </c>
      <c r="I25" s="372">
        <f t="shared" si="4"/>
        <v>4</v>
      </c>
      <c r="J25" s="372">
        <f t="shared" si="0"/>
        <v>400</v>
      </c>
      <c r="K25" s="372">
        <f t="shared" si="1"/>
        <v>0.0004</v>
      </c>
      <c r="L25" s="373">
        <v>4705</v>
      </c>
      <c r="M25" s="374">
        <v>4691</v>
      </c>
      <c r="N25" s="372">
        <f t="shared" si="5"/>
        <v>14</v>
      </c>
      <c r="O25" s="372">
        <f t="shared" si="2"/>
        <v>1400</v>
      </c>
      <c r="P25" s="375">
        <f t="shared" si="3"/>
        <v>0.0014</v>
      </c>
      <c r="Q25" s="209"/>
    </row>
    <row r="26" spans="1:17" ht="19.5" customHeight="1">
      <c r="A26" s="393">
        <v>11</v>
      </c>
      <c r="B26" s="256" t="s">
        <v>244</v>
      </c>
      <c r="C26" s="391">
        <v>4865078</v>
      </c>
      <c r="D26" s="394" t="s">
        <v>14</v>
      </c>
      <c r="E26" s="388" t="s">
        <v>368</v>
      </c>
      <c r="F26" s="392">
        <v>100</v>
      </c>
      <c r="G26" s="376">
        <v>9350</v>
      </c>
      <c r="H26" s="372">
        <v>9316</v>
      </c>
      <c r="I26" s="372">
        <f t="shared" si="4"/>
        <v>34</v>
      </c>
      <c r="J26" s="372">
        <f t="shared" si="0"/>
        <v>3400</v>
      </c>
      <c r="K26" s="372">
        <f t="shared" si="1"/>
        <v>0.0034</v>
      </c>
      <c r="L26" s="373">
        <v>32379</v>
      </c>
      <c r="M26" s="374">
        <v>30392</v>
      </c>
      <c r="N26" s="372">
        <f t="shared" si="5"/>
        <v>1987</v>
      </c>
      <c r="O26" s="372">
        <f t="shared" si="2"/>
        <v>198700</v>
      </c>
      <c r="P26" s="375">
        <f t="shared" si="3"/>
        <v>0.1987</v>
      </c>
      <c r="Q26" s="209"/>
    </row>
    <row r="27" spans="1:17" ht="19.5" customHeight="1">
      <c r="A27" s="393">
        <v>12</v>
      </c>
      <c r="B27" s="256" t="s">
        <v>244</v>
      </c>
      <c r="C27" s="394">
        <v>4865079</v>
      </c>
      <c r="D27" s="578" t="s">
        <v>14</v>
      </c>
      <c r="E27" s="388" t="s">
        <v>368</v>
      </c>
      <c r="F27" s="395">
        <v>100</v>
      </c>
      <c r="G27" s="376">
        <v>999925</v>
      </c>
      <c r="H27" s="372">
        <v>999918</v>
      </c>
      <c r="I27" s="372">
        <f t="shared" si="4"/>
        <v>7</v>
      </c>
      <c r="J27" s="372">
        <f t="shared" si="0"/>
        <v>700</v>
      </c>
      <c r="K27" s="372">
        <f t="shared" si="1"/>
        <v>0.0007</v>
      </c>
      <c r="L27" s="373">
        <v>13063</v>
      </c>
      <c r="M27" s="374">
        <v>12542</v>
      </c>
      <c r="N27" s="372">
        <f t="shared" si="5"/>
        <v>521</v>
      </c>
      <c r="O27" s="372">
        <f t="shared" si="2"/>
        <v>52100</v>
      </c>
      <c r="P27" s="375">
        <f t="shared" si="3"/>
        <v>0.0521</v>
      </c>
      <c r="Q27" s="209"/>
    </row>
    <row r="28" spans="1:17" ht="19.5" customHeight="1">
      <c r="A28" s="393">
        <v>13</v>
      </c>
      <c r="B28" s="256" t="s">
        <v>245</v>
      </c>
      <c r="C28" s="391">
        <v>4865080</v>
      </c>
      <c r="D28" s="394" t="s">
        <v>14</v>
      </c>
      <c r="E28" s="388" t="s">
        <v>368</v>
      </c>
      <c r="F28" s="392">
        <v>100</v>
      </c>
      <c r="G28" s="376">
        <v>64117</v>
      </c>
      <c r="H28" s="372">
        <v>63658</v>
      </c>
      <c r="I28" s="372">
        <f t="shared" si="4"/>
        <v>459</v>
      </c>
      <c r="J28" s="372">
        <f t="shared" si="0"/>
        <v>45900</v>
      </c>
      <c r="K28" s="372">
        <f t="shared" si="1"/>
        <v>0.0459</v>
      </c>
      <c r="L28" s="373">
        <v>20598</v>
      </c>
      <c r="M28" s="374">
        <v>18429</v>
      </c>
      <c r="N28" s="372">
        <f t="shared" si="5"/>
        <v>2169</v>
      </c>
      <c r="O28" s="372">
        <f t="shared" si="2"/>
        <v>216900</v>
      </c>
      <c r="P28" s="375">
        <f t="shared" si="3"/>
        <v>0.2169</v>
      </c>
      <c r="Q28" s="209"/>
    </row>
    <row r="29" spans="1:17" ht="19.5" customHeight="1">
      <c r="A29" s="385">
        <v>14</v>
      </c>
      <c r="B29" s="256" t="s">
        <v>245</v>
      </c>
      <c r="C29" s="391">
        <v>4865081</v>
      </c>
      <c r="D29" s="394" t="s">
        <v>14</v>
      </c>
      <c r="E29" s="388" t="s">
        <v>368</v>
      </c>
      <c r="F29" s="392">
        <v>100</v>
      </c>
      <c r="G29" s="376">
        <v>209</v>
      </c>
      <c r="H29" s="372">
        <v>203</v>
      </c>
      <c r="I29" s="372">
        <f t="shared" si="4"/>
        <v>6</v>
      </c>
      <c r="J29" s="372">
        <f t="shared" si="0"/>
        <v>600</v>
      </c>
      <c r="K29" s="372">
        <f t="shared" si="1"/>
        <v>0.0006</v>
      </c>
      <c r="L29" s="373">
        <v>798</v>
      </c>
      <c r="M29" s="374">
        <v>758</v>
      </c>
      <c r="N29" s="372">
        <f t="shared" si="5"/>
        <v>40</v>
      </c>
      <c r="O29" s="372">
        <f t="shared" si="2"/>
        <v>4000</v>
      </c>
      <c r="P29" s="375">
        <f t="shared" si="3"/>
        <v>0.004</v>
      </c>
      <c r="Q29" s="209"/>
    </row>
    <row r="30" spans="1:17" ht="19.5" customHeight="1">
      <c r="A30" s="383" t="s">
        <v>246</v>
      </c>
      <c r="B30" s="255"/>
      <c r="C30" s="396"/>
      <c r="D30" s="255"/>
      <c r="E30" s="256"/>
      <c r="F30" s="392"/>
      <c r="G30" s="252"/>
      <c r="H30" s="83"/>
      <c r="I30" s="83"/>
      <c r="J30" s="83"/>
      <c r="K30" s="254">
        <f>SUM(K23:K29)</f>
        <v>0.05770000000000001</v>
      </c>
      <c r="L30" s="104"/>
      <c r="M30" s="105"/>
      <c r="N30" s="106"/>
      <c r="O30" s="106"/>
      <c r="P30" s="380">
        <f>SUM(P23:P29)</f>
        <v>0.6888</v>
      </c>
      <c r="Q30" s="209"/>
    </row>
    <row r="31" spans="1:17" ht="19.5" customHeight="1">
      <c r="A31" s="251" t="s">
        <v>252</v>
      </c>
      <c r="B31" s="255"/>
      <c r="C31" s="396"/>
      <c r="D31" s="255"/>
      <c r="E31" s="256"/>
      <c r="F31" s="392"/>
      <c r="G31" s="252"/>
      <c r="H31" s="83"/>
      <c r="I31" s="83"/>
      <c r="J31" s="83"/>
      <c r="K31" s="99"/>
      <c r="L31" s="84"/>
      <c r="M31" s="82"/>
      <c r="N31" s="83"/>
      <c r="O31" s="83"/>
      <c r="P31" s="109"/>
      <c r="Q31" s="209"/>
    </row>
    <row r="32" spans="1:17" ht="19.5" customHeight="1">
      <c r="A32" s="383" t="s">
        <v>247</v>
      </c>
      <c r="B32" s="256"/>
      <c r="C32" s="397"/>
      <c r="D32" s="256"/>
      <c r="E32" s="256"/>
      <c r="F32" s="394"/>
      <c r="G32" s="252"/>
      <c r="H32" s="83"/>
      <c r="I32" s="83"/>
      <c r="J32" s="83"/>
      <c r="K32" s="83"/>
      <c r="L32" s="84"/>
      <c r="M32" s="82"/>
      <c r="N32" s="83"/>
      <c r="O32" s="83"/>
      <c r="P32" s="85"/>
      <c r="Q32" s="209"/>
    </row>
    <row r="33" spans="1:17" ht="19.5" customHeight="1">
      <c r="A33" s="393">
        <v>15</v>
      </c>
      <c r="B33" s="398" t="s">
        <v>248</v>
      </c>
      <c r="C33" s="396">
        <v>4902545</v>
      </c>
      <c r="D33" s="392" t="s">
        <v>14</v>
      </c>
      <c r="E33" s="388" t="s">
        <v>368</v>
      </c>
      <c r="F33" s="392">
        <v>50</v>
      </c>
      <c r="G33" s="376">
        <v>2935</v>
      </c>
      <c r="H33" s="372">
        <v>2842</v>
      </c>
      <c r="I33" s="372">
        <f>G33-H33</f>
        <v>93</v>
      </c>
      <c r="J33" s="372">
        <f t="shared" si="0"/>
        <v>4650</v>
      </c>
      <c r="K33" s="372">
        <f t="shared" si="1"/>
        <v>0.00465</v>
      </c>
      <c r="L33" s="373">
        <v>15868</v>
      </c>
      <c r="M33" s="374">
        <v>14457</v>
      </c>
      <c r="N33" s="372">
        <f>L33-M33</f>
        <v>1411</v>
      </c>
      <c r="O33" s="372">
        <f t="shared" si="2"/>
        <v>70550</v>
      </c>
      <c r="P33" s="375">
        <f t="shared" si="3"/>
        <v>0.07055</v>
      </c>
      <c r="Q33" s="209"/>
    </row>
    <row r="34" spans="1:17" ht="19.5" customHeight="1">
      <c r="A34" s="383" t="s">
        <v>249</v>
      </c>
      <c r="B34" s="255"/>
      <c r="C34" s="396"/>
      <c r="D34" s="398"/>
      <c r="E34" s="122"/>
      <c r="F34" s="392"/>
      <c r="G34" s="145"/>
      <c r="H34" s="83"/>
      <c r="I34" s="83"/>
      <c r="J34" s="83"/>
      <c r="K34" s="254">
        <f>SUM(K33)</f>
        <v>0.00465</v>
      </c>
      <c r="L34" s="84"/>
      <c r="M34" s="82"/>
      <c r="N34" s="83"/>
      <c r="O34" s="83"/>
      <c r="P34" s="380">
        <f>SUM(P33)</f>
        <v>0.07055</v>
      </c>
      <c r="Q34" s="209"/>
    </row>
    <row r="35" spans="1:17" ht="19.5" customHeight="1" thickBot="1">
      <c r="A35" s="87"/>
      <c r="B35" s="88"/>
      <c r="C35" s="89"/>
      <c r="D35" s="90"/>
      <c r="E35" s="91"/>
      <c r="F35" s="91"/>
      <c r="G35" s="92"/>
      <c r="H35" s="94"/>
      <c r="I35" s="94"/>
      <c r="J35" s="94"/>
      <c r="K35" s="94"/>
      <c r="L35" s="95"/>
      <c r="M35" s="93"/>
      <c r="N35" s="94"/>
      <c r="O35" s="94"/>
      <c r="P35" s="96"/>
      <c r="Q35" s="210"/>
    </row>
    <row r="36" spans="1:16" ht="13.5" thickTop="1">
      <c r="A36" s="86"/>
      <c r="B36" s="107"/>
      <c r="C36" s="78"/>
      <c r="D36" s="80"/>
      <c r="E36" s="79"/>
      <c r="F36" s="79"/>
      <c r="G36" s="108"/>
      <c r="H36" s="82"/>
      <c r="I36" s="83"/>
      <c r="J36" s="83"/>
      <c r="K36" s="83"/>
      <c r="L36" s="82"/>
      <c r="M36" s="82"/>
      <c r="N36" s="83"/>
      <c r="O36" s="83"/>
      <c r="P36" s="83"/>
    </row>
    <row r="37" spans="1:16" ht="12.75">
      <c r="A37" s="86"/>
      <c r="B37" s="107"/>
      <c r="C37" s="78"/>
      <c r="D37" s="80"/>
      <c r="E37" s="79"/>
      <c r="F37" s="79"/>
      <c r="G37" s="108"/>
      <c r="H37" s="82"/>
      <c r="I37" s="83"/>
      <c r="J37" s="83"/>
      <c r="K37" s="83"/>
      <c r="L37" s="82"/>
      <c r="M37" s="82"/>
      <c r="N37" s="83"/>
      <c r="O37" s="83"/>
      <c r="P37" s="83"/>
    </row>
    <row r="38" spans="1:16" ht="12.75">
      <c r="A38" s="82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20.25">
      <c r="A39" s="228"/>
      <c r="B39" s="399" t="s">
        <v>246</v>
      </c>
      <c r="C39" s="400"/>
      <c r="D39" s="400"/>
      <c r="E39" s="400"/>
      <c r="F39" s="400"/>
      <c r="G39" s="400"/>
      <c r="H39" s="400"/>
      <c r="I39" s="400"/>
      <c r="J39" s="400"/>
      <c r="K39" s="254">
        <f>K30-K34</f>
        <v>0.05305000000000001</v>
      </c>
      <c r="L39" s="254"/>
      <c r="M39" s="254"/>
      <c r="N39" s="254"/>
      <c r="O39" s="254"/>
      <c r="P39" s="254">
        <f>P30-P34</f>
        <v>0.61825</v>
      </c>
    </row>
    <row r="40" spans="1:16" ht="20.25">
      <c r="A40" s="180"/>
      <c r="B40" s="399" t="s">
        <v>250</v>
      </c>
      <c r="C40" s="381"/>
      <c r="D40" s="381"/>
      <c r="E40" s="381"/>
      <c r="F40" s="381"/>
      <c r="G40" s="381"/>
      <c r="H40" s="381"/>
      <c r="I40" s="381"/>
      <c r="J40" s="381"/>
      <c r="K40" s="254">
        <f>K19</f>
        <v>0.05399999999999999</v>
      </c>
      <c r="L40" s="254"/>
      <c r="M40" s="254"/>
      <c r="N40" s="254"/>
      <c r="O40" s="254"/>
      <c r="P40" s="254">
        <f>P19</f>
        <v>3.43</v>
      </c>
    </row>
    <row r="41" spans="1:16" ht="18">
      <c r="A41" s="180"/>
      <c r="B41" s="256"/>
      <c r="C41" s="102"/>
      <c r="D41" s="102"/>
      <c r="E41" s="102"/>
      <c r="F41" s="102"/>
      <c r="G41" s="102"/>
      <c r="H41" s="102"/>
      <c r="I41" s="102"/>
      <c r="J41" s="102"/>
      <c r="K41" s="63"/>
      <c r="L41" s="63"/>
      <c r="M41" s="63"/>
      <c r="N41" s="63"/>
      <c r="O41" s="63"/>
      <c r="P41" s="63"/>
    </row>
    <row r="42" spans="1:16" ht="18">
      <c r="A42" s="180"/>
      <c r="B42" s="256"/>
      <c r="C42" s="102"/>
      <c r="D42" s="102"/>
      <c r="E42" s="102"/>
      <c r="F42" s="102"/>
      <c r="G42" s="102"/>
      <c r="H42" s="102"/>
      <c r="I42" s="102"/>
      <c r="J42" s="102"/>
      <c r="K42" s="63"/>
      <c r="L42" s="63"/>
      <c r="M42" s="63"/>
      <c r="N42" s="63"/>
      <c r="O42" s="63"/>
      <c r="P42" s="63"/>
    </row>
    <row r="43" spans="1:16" ht="23.25">
      <c r="A43" s="180"/>
      <c r="B43" s="401" t="s">
        <v>253</v>
      </c>
      <c r="C43" s="402"/>
      <c r="D43" s="403"/>
      <c r="E43" s="403"/>
      <c r="F43" s="403"/>
      <c r="G43" s="403"/>
      <c r="H43" s="403"/>
      <c r="I43" s="403"/>
      <c r="J43" s="403"/>
      <c r="K43" s="404">
        <f>SUM(K39:K42)</f>
        <v>0.10705</v>
      </c>
      <c r="L43" s="404"/>
      <c r="M43" s="404"/>
      <c r="N43" s="404"/>
      <c r="O43" s="404"/>
      <c r="P43" s="404">
        <f>SUM(P39:P42)</f>
        <v>4.04825</v>
      </c>
    </row>
    <row r="51" ht="13.5" thickBot="1"/>
    <row r="52" spans="1:17" ht="12.75">
      <c r="A52" s="312"/>
      <c r="B52" s="313"/>
      <c r="C52" s="313"/>
      <c r="D52" s="313"/>
      <c r="E52" s="313"/>
      <c r="F52" s="313"/>
      <c r="G52" s="313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3.25">
      <c r="A53" s="320" t="s">
        <v>349</v>
      </c>
      <c r="B53" s="304"/>
      <c r="C53" s="304"/>
      <c r="D53" s="304"/>
      <c r="E53" s="304"/>
      <c r="F53" s="304"/>
      <c r="G53" s="304"/>
      <c r="H53" s="21"/>
      <c r="I53" s="21"/>
      <c r="J53" s="21"/>
      <c r="K53" s="21"/>
      <c r="L53" s="21"/>
      <c r="M53" s="21"/>
      <c r="N53" s="21"/>
      <c r="O53" s="21"/>
      <c r="P53" s="21"/>
      <c r="Q53" s="61"/>
    </row>
    <row r="54" spans="1:17" ht="12.75">
      <c r="A54" s="314"/>
      <c r="B54" s="304"/>
      <c r="C54" s="304"/>
      <c r="D54" s="304"/>
      <c r="E54" s="304"/>
      <c r="F54" s="304"/>
      <c r="G54" s="304"/>
      <c r="H54" s="21"/>
      <c r="I54" s="21"/>
      <c r="J54" s="21"/>
      <c r="K54" s="21"/>
      <c r="L54" s="21"/>
      <c r="M54" s="21"/>
      <c r="N54" s="21"/>
      <c r="O54" s="21"/>
      <c r="P54" s="21"/>
      <c r="Q54" s="61"/>
    </row>
    <row r="55" spans="1:17" ht="15.75">
      <c r="A55" s="315"/>
      <c r="B55" s="316"/>
      <c r="C55" s="316"/>
      <c r="D55" s="316"/>
      <c r="E55" s="316"/>
      <c r="F55" s="316"/>
      <c r="G55" s="316"/>
      <c r="H55" s="21"/>
      <c r="I55" s="21"/>
      <c r="J55" s="327"/>
      <c r="K55" s="362" t="s">
        <v>361</v>
      </c>
      <c r="L55" s="21"/>
      <c r="M55" s="21"/>
      <c r="N55" s="21"/>
      <c r="O55" s="21"/>
      <c r="P55" s="409" t="s">
        <v>362</v>
      </c>
      <c r="Q55" s="61"/>
    </row>
    <row r="56" spans="1:17" ht="12.75">
      <c r="A56" s="317"/>
      <c r="B56" s="180"/>
      <c r="C56" s="180"/>
      <c r="D56" s="180"/>
      <c r="E56" s="180"/>
      <c r="F56" s="180"/>
      <c r="G56" s="180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12.75">
      <c r="A57" s="317"/>
      <c r="B57" s="180"/>
      <c r="C57" s="180"/>
      <c r="D57" s="180"/>
      <c r="E57" s="180"/>
      <c r="F57" s="180"/>
      <c r="G57" s="180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18">
      <c r="A58" s="321" t="s">
        <v>352</v>
      </c>
      <c r="B58" s="305"/>
      <c r="C58" s="305"/>
      <c r="D58" s="306"/>
      <c r="E58" s="306"/>
      <c r="F58" s="307"/>
      <c r="G58" s="306"/>
      <c r="H58" s="21"/>
      <c r="I58" s="21"/>
      <c r="J58" s="21"/>
      <c r="K58" s="253">
        <f>K43</f>
        <v>0.10705</v>
      </c>
      <c r="L58" s="316" t="s">
        <v>350</v>
      </c>
      <c r="M58" s="21"/>
      <c r="N58" s="21"/>
      <c r="O58" s="21"/>
      <c r="P58" s="253">
        <f>P43</f>
        <v>4.04825</v>
      </c>
      <c r="Q58" s="407" t="s">
        <v>350</v>
      </c>
    </row>
    <row r="59" spans="1:17" ht="18">
      <c r="A59" s="322"/>
      <c r="B59" s="308"/>
      <c r="C59" s="308"/>
      <c r="D59" s="304"/>
      <c r="E59" s="304"/>
      <c r="F59" s="309"/>
      <c r="G59" s="304"/>
      <c r="H59" s="21"/>
      <c r="I59" s="21"/>
      <c r="J59" s="21"/>
      <c r="K59" s="253"/>
      <c r="L59" s="332"/>
      <c r="M59" s="21"/>
      <c r="N59" s="21"/>
      <c r="O59" s="21"/>
      <c r="P59" s="253"/>
      <c r="Q59" s="408"/>
    </row>
    <row r="60" spans="1:17" ht="18">
      <c r="A60" s="323" t="s">
        <v>351</v>
      </c>
      <c r="B60" s="310"/>
      <c r="C60" s="53"/>
      <c r="D60" s="304"/>
      <c r="E60" s="304"/>
      <c r="F60" s="311"/>
      <c r="G60" s="306"/>
      <c r="H60" s="21"/>
      <c r="I60" s="21"/>
      <c r="J60" s="21"/>
      <c r="K60" s="253">
        <f>-'STEPPED UP GENCO'!K51</f>
        <v>0.0010546368</v>
      </c>
      <c r="L60" s="316" t="s">
        <v>350</v>
      </c>
      <c r="M60" s="21"/>
      <c r="N60" s="21"/>
      <c r="O60" s="21"/>
      <c r="P60" s="253">
        <f>-'STEPPED UP GENCO'!P51</f>
        <v>-0.08916075279999999</v>
      </c>
      <c r="Q60" s="407" t="s">
        <v>350</v>
      </c>
    </row>
    <row r="61" spans="1:17" ht="12.75">
      <c r="A61" s="318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1"/>
    </row>
    <row r="62" spans="1:17" ht="12.75">
      <c r="A62" s="31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1"/>
    </row>
    <row r="63" spans="1:17" ht="12.75">
      <c r="A63" s="31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61"/>
    </row>
    <row r="64" spans="1:17" ht="23.25" customHeight="1">
      <c r="A64" s="318"/>
      <c r="B64" s="21"/>
      <c r="C64" s="21"/>
      <c r="D64" s="21"/>
      <c r="E64" s="21"/>
      <c r="F64" s="21"/>
      <c r="G64" s="21"/>
      <c r="H64" s="305"/>
      <c r="I64" s="305"/>
      <c r="J64" s="405" t="s">
        <v>353</v>
      </c>
      <c r="K64" s="254">
        <f>SUM(K58:K63)</f>
        <v>0.1081046368</v>
      </c>
      <c r="L64" s="333" t="s">
        <v>350</v>
      </c>
      <c r="M64" s="406"/>
      <c r="N64" s="406"/>
      <c r="O64" s="406"/>
      <c r="P64" s="254">
        <f>SUM(P58:P63)</f>
        <v>3.9590892472000005</v>
      </c>
      <c r="Q64" s="333" t="s">
        <v>350</v>
      </c>
    </row>
    <row r="65" spans="1:17" ht="13.5" thickBot="1">
      <c r="A65" s="319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215"/>
    </row>
  </sheetData>
  <sheetProtection/>
  <printOptions horizontalCentered="1"/>
  <pageMargins left="0.57" right="0.53" top="0.3937007874015748" bottom="0.3937007874015748" header="0.4" footer="0.38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50" zoomScaleNormal="85" zoomScaleSheetLayoutView="50" zoomScalePageLayoutView="0" workbookViewId="0" topLeftCell="A1">
      <selection activeCell="E42" sqref="E42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4.8515625" style="0" bestFit="1" customWidth="1"/>
    <col min="4" max="4" width="15.28125" style="0" customWidth="1"/>
    <col min="5" max="5" width="24.421875" style="0" bestFit="1" customWidth="1"/>
    <col min="6" max="6" width="10.57421875" style="0" customWidth="1"/>
    <col min="7" max="8" width="12.140625" style="0" customWidth="1"/>
    <col min="9" max="9" width="10.00390625" style="0" customWidth="1"/>
    <col min="10" max="10" width="13.8515625" style="0" customWidth="1"/>
    <col min="11" max="11" width="14.00390625" style="0" customWidth="1"/>
    <col min="12" max="12" width="12.140625" style="0" customWidth="1"/>
    <col min="13" max="13" width="11.8515625" style="0" customWidth="1"/>
    <col min="14" max="14" width="12.00390625" style="0" customWidth="1"/>
    <col min="15" max="15" width="12.7109375" style="0" customWidth="1"/>
    <col min="16" max="16" width="12.8515625" style="0" customWidth="1"/>
    <col min="17" max="17" width="12.00390625" style="0" bestFit="1" customWidth="1"/>
  </cols>
  <sheetData>
    <row r="1" ht="26.25">
      <c r="A1" s="1" t="s">
        <v>257</v>
      </c>
    </row>
    <row r="2" spans="1:17" ht="16.5" customHeight="1">
      <c r="A2" s="442" t="s">
        <v>258</v>
      </c>
      <c r="Q2" s="353" t="str">
        <f>NDPL!Q1</f>
        <v>JUNE 2010</v>
      </c>
    </row>
    <row r="3" spans="1:8" ht="23.25">
      <c r="A3" s="257" t="s">
        <v>306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1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01/07/10</v>
      </c>
      <c r="H5" s="41" t="str">
        <f>NDPL!H5</f>
        <v>INTIAL READING 01/06/10</v>
      </c>
      <c r="I5" s="41" t="s">
        <v>4</v>
      </c>
      <c r="J5" s="41" t="s">
        <v>5</v>
      </c>
      <c r="K5" s="42" t="s">
        <v>6</v>
      </c>
      <c r="L5" s="43" t="str">
        <f>NDPL!G5</f>
        <v>FINAL READING 01/07/10</v>
      </c>
      <c r="M5" s="41" t="str">
        <f>NDPL!H5</f>
        <v>INTIAL READING 01/06/10</v>
      </c>
      <c r="N5" s="41" t="s">
        <v>4</v>
      </c>
      <c r="O5" s="41" t="s">
        <v>5</v>
      </c>
      <c r="P5" s="42" t="s">
        <v>6</v>
      </c>
      <c r="Q5" s="42" t="s">
        <v>330</v>
      </c>
    </row>
    <row r="6" ht="14.25" thickBot="1" thickTop="1"/>
    <row r="7" spans="1:17" ht="19.5" customHeight="1" thickTop="1">
      <c r="A7" s="422"/>
      <c r="B7" s="423" t="s">
        <v>272</v>
      </c>
      <c r="C7" s="424"/>
      <c r="D7" s="424"/>
      <c r="E7" s="424"/>
      <c r="F7" s="425"/>
      <c r="G7" s="133"/>
      <c r="H7" s="126"/>
      <c r="I7" s="126"/>
      <c r="J7" s="126"/>
      <c r="K7" s="129"/>
      <c r="L7" s="135"/>
      <c r="M7" s="27"/>
      <c r="N7" s="27"/>
      <c r="O7" s="27"/>
      <c r="P7" s="37"/>
      <c r="Q7" s="208"/>
    </row>
    <row r="8" spans="1:17" ht="19.5" customHeight="1">
      <c r="A8" s="382"/>
      <c r="B8" s="426" t="s">
        <v>273</v>
      </c>
      <c r="C8" s="427"/>
      <c r="D8" s="427"/>
      <c r="E8" s="427"/>
      <c r="F8" s="428"/>
      <c r="G8" s="46"/>
      <c r="H8" s="52"/>
      <c r="I8" s="52"/>
      <c r="J8" s="52"/>
      <c r="K8" s="50"/>
      <c r="L8" s="136"/>
      <c r="M8" s="21"/>
      <c r="N8" s="21"/>
      <c r="O8" s="21"/>
      <c r="P8" s="137"/>
      <c r="Q8" s="209"/>
    </row>
    <row r="9" spans="1:17" ht="19.5" customHeight="1">
      <c r="A9" s="382">
        <v>1</v>
      </c>
      <c r="B9" s="429" t="s">
        <v>274</v>
      </c>
      <c r="C9" s="427">
        <v>4864796</v>
      </c>
      <c r="D9" s="427" t="s">
        <v>14</v>
      </c>
      <c r="E9" s="429" t="s">
        <v>368</v>
      </c>
      <c r="F9" s="428">
        <v>100</v>
      </c>
      <c r="G9" s="385">
        <v>56916</v>
      </c>
      <c r="H9" s="419">
        <v>55587</v>
      </c>
      <c r="I9" s="434">
        <f>G9-H9</f>
        <v>1329</v>
      </c>
      <c r="J9" s="434">
        <f>$F9*I9</f>
        <v>132900</v>
      </c>
      <c r="K9" s="435">
        <f>J9/1000000</f>
        <v>0.1329</v>
      </c>
      <c r="L9" s="443">
        <v>70499</v>
      </c>
      <c r="M9" s="434">
        <v>65826</v>
      </c>
      <c r="N9" s="434">
        <f>L9-M9</f>
        <v>4673</v>
      </c>
      <c r="O9" s="434">
        <f>$F9*N9</f>
        <v>467300</v>
      </c>
      <c r="P9" s="435">
        <f>O9/1000000</f>
        <v>0.4673</v>
      </c>
      <c r="Q9" s="209"/>
    </row>
    <row r="10" spans="1:17" ht="19.5" customHeight="1">
      <c r="A10" s="382">
        <v>2</v>
      </c>
      <c r="B10" s="429" t="s">
        <v>275</v>
      </c>
      <c r="C10" s="427">
        <v>4864797</v>
      </c>
      <c r="D10" s="427" t="s">
        <v>14</v>
      </c>
      <c r="E10" s="429" t="s">
        <v>368</v>
      </c>
      <c r="F10" s="428">
        <v>100</v>
      </c>
      <c r="G10" s="385">
        <v>6666</v>
      </c>
      <c r="H10" s="419">
        <v>6999</v>
      </c>
      <c r="I10" s="434">
        <f>G10-H10</f>
        <v>-333</v>
      </c>
      <c r="J10" s="434">
        <f>$F10*I10</f>
        <v>-33300</v>
      </c>
      <c r="K10" s="435">
        <f>J10/1000000</f>
        <v>-0.0333</v>
      </c>
      <c r="L10" s="610">
        <v>75</v>
      </c>
      <c r="M10" s="434">
        <v>838</v>
      </c>
      <c r="N10" s="434">
        <f>L10-M10</f>
        <v>-763</v>
      </c>
      <c r="O10" s="434">
        <f>$F10*N10</f>
        <v>-76300</v>
      </c>
      <c r="P10" s="435">
        <f>O10/1000000</f>
        <v>-0.0763</v>
      </c>
      <c r="Q10" s="209"/>
    </row>
    <row r="11" spans="1:17" ht="19.5" customHeight="1">
      <c r="A11" s="382">
        <v>3</v>
      </c>
      <c r="B11" s="429" t="s">
        <v>276</v>
      </c>
      <c r="C11" s="427">
        <v>4864818</v>
      </c>
      <c r="D11" s="427" t="s">
        <v>14</v>
      </c>
      <c r="E11" s="429" t="s">
        <v>368</v>
      </c>
      <c r="F11" s="428">
        <v>100</v>
      </c>
      <c r="G11" s="385">
        <v>122078</v>
      </c>
      <c r="H11" s="419">
        <v>119740</v>
      </c>
      <c r="I11" s="434">
        <f>G11-H11</f>
        <v>2338</v>
      </c>
      <c r="J11" s="434">
        <f>$F11*I11</f>
        <v>233800</v>
      </c>
      <c r="K11" s="435">
        <f>J11/1000000</f>
        <v>0.2338</v>
      </c>
      <c r="L11" s="443">
        <v>81452</v>
      </c>
      <c r="M11" s="434">
        <v>73609</v>
      </c>
      <c r="N11" s="434">
        <f>L11-M11</f>
        <v>7843</v>
      </c>
      <c r="O11" s="434">
        <f>$F11*N11</f>
        <v>784300</v>
      </c>
      <c r="P11" s="435">
        <f>O11/1000000</f>
        <v>0.7843</v>
      </c>
      <c r="Q11" s="209"/>
    </row>
    <row r="12" spans="1:17" ht="19.5" customHeight="1">
      <c r="A12" s="382">
        <v>4</v>
      </c>
      <c r="B12" s="429" t="s">
        <v>277</v>
      </c>
      <c r="C12" s="427">
        <v>4864842</v>
      </c>
      <c r="D12" s="427" t="s">
        <v>14</v>
      </c>
      <c r="E12" s="429" t="s">
        <v>368</v>
      </c>
      <c r="F12" s="623">
        <v>1000</v>
      </c>
      <c r="G12" s="385">
        <v>8896</v>
      </c>
      <c r="H12" s="419">
        <v>9075</v>
      </c>
      <c r="I12" s="434">
        <f>G12-H12</f>
        <v>-179</v>
      </c>
      <c r="J12" s="434">
        <f>$F12*I12</f>
        <v>-179000</v>
      </c>
      <c r="K12" s="435">
        <f>J12/1000000</f>
        <v>-0.179</v>
      </c>
      <c r="L12" s="443">
        <v>15886</v>
      </c>
      <c r="M12" s="434">
        <v>15202</v>
      </c>
      <c r="N12" s="434">
        <f>L12-M12</f>
        <v>684</v>
      </c>
      <c r="O12" s="434">
        <f>$F12*N12</f>
        <v>684000</v>
      </c>
      <c r="P12" s="435">
        <f>O12/1000000</f>
        <v>0.684</v>
      </c>
      <c r="Q12" s="209"/>
    </row>
    <row r="13" spans="1:17" ht="19.5" customHeight="1">
      <c r="A13" s="382"/>
      <c r="B13" s="426" t="s">
        <v>278</v>
      </c>
      <c r="C13" s="427"/>
      <c r="D13" s="427"/>
      <c r="E13" s="427"/>
      <c r="F13" s="428"/>
      <c r="G13" s="385"/>
      <c r="H13" s="419"/>
      <c r="I13" s="419"/>
      <c r="J13" s="419"/>
      <c r="K13" s="436"/>
      <c r="L13" s="444"/>
      <c r="M13" s="445"/>
      <c r="N13" s="445"/>
      <c r="O13" s="445"/>
      <c r="P13" s="446"/>
      <c r="Q13" s="209"/>
    </row>
    <row r="14" spans="1:17" ht="19.5" customHeight="1">
      <c r="A14" s="382"/>
      <c r="B14" s="426"/>
      <c r="C14" s="427"/>
      <c r="D14" s="427"/>
      <c r="E14" s="427"/>
      <c r="F14" s="428"/>
      <c r="G14" s="385"/>
      <c r="H14" s="419"/>
      <c r="I14" s="419"/>
      <c r="J14" s="419"/>
      <c r="K14" s="436"/>
      <c r="L14" s="444"/>
      <c r="M14" s="445"/>
      <c r="N14" s="445"/>
      <c r="O14" s="445"/>
      <c r="P14" s="446"/>
      <c r="Q14" s="209"/>
    </row>
    <row r="15" spans="1:17" ht="19.5" customHeight="1">
      <c r="A15" s="382">
        <v>5</v>
      </c>
      <c r="B15" s="429" t="s">
        <v>279</v>
      </c>
      <c r="C15" s="427">
        <v>4864880</v>
      </c>
      <c r="D15" s="427" t="s">
        <v>14</v>
      </c>
      <c r="E15" s="429" t="s">
        <v>368</v>
      </c>
      <c r="F15" s="428">
        <v>-500</v>
      </c>
      <c r="G15" s="385">
        <v>994820</v>
      </c>
      <c r="H15" s="419">
        <v>994835</v>
      </c>
      <c r="I15" s="434">
        <f>G15-H15</f>
        <v>-15</v>
      </c>
      <c r="J15" s="434">
        <f>$F15*I15</f>
        <v>7500</v>
      </c>
      <c r="K15" s="435">
        <f>J15/1000000</f>
        <v>0.0075</v>
      </c>
      <c r="L15" s="443">
        <v>970429</v>
      </c>
      <c r="M15" s="434">
        <v>973489</v>
      </c>
      <c r="N15" s="434">
        <f>L15-M15</f>
        <v>-3060</v>
      </c>
      <c r="O15" s="434">
        <f>$F15*N15</f>
        <v>1530000</v>
      </c>
      <c r="P15" s="435">
        <f>O15/1000000</f>
        <v>1.53</v>
      </c>
      <c r="Q15" s="209"/>
    </row>
    <row r="16" spans="1:17" ht="19.5" customHeight="1">
      <c r="A16" s="382">
        <v>6</v>
      </c>
      <c r="B16" s="429" t="s">
        <v>280</v>
      </c>
      <c r="C16" s="427">
        <v>4864881</v>
      </c>
      <c r="D16" s="427" t="s">
        <v>14</v>
      </c>
      <c r="E16" s="429" t="s">
        <v>368</v>
      </c>
      <c r="F16" s="428">
        <v>-500</v>
      </c>
      <c r="G16" s="385">
        <v>996179</v>
      </c>
      <c r="H16" s="419">
        <v>996386</v>
      </c>
      <c r="I16" s="434">
        <f>G16-H16</f>
        <v>-207</v>
      </c>
      <c r="J16" s="434">
        <f>$F16*I16</f>
        <v>103500</v>
      </c>
      <c r="K16" s="435">
        <f>J16/1000000</f>
        <v>0.1035</v>
      </c>
      <c r="L16" s="443">
        <v>992073</v>
      </c>
      <c r="M16" s="434">
        <v>992413</v>
      </c>
      <c r="N16" s="434">
        <f>L16-M16</f>
        <v>-340</v>
      </c>
      <c r="O16" s="434">
        <f>$F16*N16</f>
        <v>170000</v>
      </c>
      <c r="P16" s="435">
        <f>O16/1000000</f>
        <v>0.17</v>
      </c>
      <c r="Q16" s="209"/>
    </row>
    <row r="17" spans="1:17" ht="19.5" customHeight="1">
      <c r="A17" s="382">
        <v>7</v>
      </c>
      <c r="B17" s="429" t="s">
        <v>295</v>
      </c>
      <c r="C17" s="427">
        <v>4902572</v>
      </c>
      <c r="D17" s="427" t="s">
        <v>14</v>
      </c>
      <c r="E17" s="429" t="s">
        <v>368</v>
      </c>
      <c r="F17" s="428">
        <v>300</v>
      </c>
      <c r="G17" s="385">
        <v>999989</v>
      </c>
      <c r="H17" s="419">
        <v>999990</v>
      </c>
      <c r="I17" s="434">
        <f>G17-H17</f>
        <v>-1</v>
      </c>
      <c r="J17" s="434">
        <f>$F17*I17</f>
        <v>-300</v>
      </c>
      <c r="K17" s="435">
        <f>J17/1000000</f>
        <v>-0.0003</v>
      </c>
      <c r="L17" s="443">
        <v>999905</v>
      </c>
      <c r="M17" s="434">
        <v>999905</v>
      </c>
      <c r="N17" s="434">
        <f>L17-M17</f>
        <v>0</v>
      </c>
      <c r="O17" s="434">
        <f>$F17*N17</f>
        <v>0</v>
      </c>
      <c r="P17" s="435">
        <f>O17/1000000</f>
        <v>0</v>
      </c>
      <c r="Q17" s="209"/>
    </row>
    <row r="18" spans="1:17" ht="19.5" customHeight="1">
      <c r="A18" s="382"/>
      <c r="B18" s="426"/>
      <c r="C18" s="427"/>
      <c r="D18" s="427"/>
      <c r="E18" s="429"/>
      <c r="F18" s="428"/>
      <c r="G18" s="130"/>
      <c r="H18" s="118"/>
      <c r="I18" s="52"/>
      <c r="J18" s="52"/>
      <c r="K18" s="134"/>
      <c r="L18" s="447"/>
      <c r="M18" s="23"/>
      <c r="N18" s="23"/>
      <c r="O18" s="23"/>
      <c r="P18" s="30"/>
      <c r="Q18" s="209"/>
    </row>
    <row r="19" spans="1:17" ht="19.5" customHeight="1">
      <c r="A19" s="382"/>
      <c r="B19" s="426"/>
      <c r="C19" s="427"/>
      <c r="D19" s="427"/>
      <c r="E19" s="429"/>
      <c r="F19" s="428"/>
      <c r="G19" s="130"/>
      <c r="H19" s="118"/>
      <c r="I19" s="52"/>
      <c r="J19" s="52"/>
      <c r="K19" s="134"/>
      <c r="L19" s="447"/>
      <c r="M19" s="23"/>
      <c r="N19" s="23"/>
      <c r="O19" s="23"/>
      <c r="P19" s="30"/>
      <c r="Q19" s="209"/>
    </row>
    <row r="20" spans="1:17" ht="19.5" customHeight="1">
      <c r="A20" s="382"/>
      <c r="B20" s="429"/>
      <c r="C20" s="427"/>
      <c r="D20" s="427"/>
      <c r="E20" s="429"/>
      <c r="F20" s="428"/>
      <c r="G20" s="130"/>
      <c r="H20" s="118"/>
      <c r="I20" s="52"/>
      <c r="J20" s="52"/>
      <c r="K20" s="134"/>
      <c r="L20" s="447"/>
      <c r="M20" s="23"/>
      <c r="N20" s="23"/>
      <c r="O20" s="23"/>
      <c r="P20" s="30"/>
      <c r="Q20" s="209"/>
    </row>
    <row r="21" spans="1:17" ht="19.5" customHeight="1">
      <c r="A21" s="382"/>
      <c r="B21" s="426" t="s">
        <v>281</v>
      </c>
      <c r="C21" s="427"/>
      <c r="D21" s="427"/>
      <c r="E21" s="429"/>
      <c r="F21" s="430"/>
      <c r="G21" s="130"/>
      <c r="H21" s="118"/>
      <c r="I21" s="49"/>
      <c r="J21" s="53"/>
      <c r="K21" s="438">
        <f>SUM(K9:K20)</f>
        <v>0.2651</v>
      </c>
      <c r="L21" s="448"/>
      <c r="M21" s="445"/>
      <c r="N21" s="445"/>
      <c r="O21" s="445"/>
      <c r="P21" s="439">
        <f>SUM(P9:P20)</f>
        <v>3.5593000000000004</v>
      </c>
      <c r="Q21" s="209"/>
    </row>
    <row r="22" spans="1:17" ht="19.5" customHeight="1">
      <c r="A22" s="382"/>
      <c r="B22" s="426" t="s">
        <v>282</v>
      </c>
      <c r="C22" s="427"/>
      <c r="D22" s="427"/>
      <c r="E22" s="429"/>
      <c r="F22" s="430"/>
      <c r="G22" s="130"/>
      <c r="H22" s="118"/>
      <c r="I22" s="49"/>
      <c r="J22" s="49"/>
      <c r="K22" s="134"/>
      <c r="L22" s="447"/>
      <c r="M22" s="23"/>
      <c r="N22" s="23"/>
      <c r="O22" s="23"/>
      <c r="P22" s="30"/>
      <c r="Q22" s="209"/>
    </row>
    <row r="23" spans="1:17" ht="19.5" customHeight="1">
      <c r="A23" s="382"/>
      <c r="B23" s="426" t="s">
        <v>283</v>
      </c>
      <c r="C23" s="427"/>
      <c r="D23" s="427"/>
      <c r="E23" s="429"/>
      <c r="F23" s="430"/>
      <c r="G23" s="130"/>
      <c r="H23" s="118"/>
      <c r="I23" s="49"/>
      <c r="J23" s="49"/>
      <c r="K23" s="134"/>
      <c r="L23" s="447"/>
      <c r="M23" s="23"/>
      <c r="N23" s="23"/>
      <c r="O23" s="23"/>
      <c r="P23" s="30"/>
      <c r="Q23" s="209"/>
    </row>
    <row r="24" spans="1:17" ht="19.5" customHeight="1">
      <c r="A24" s="382">
        <v>8</v>
      </c>
      <c r="B24" s="429" t="s">
        <v>284</v>
      </c>
      <c r="C24" s="427">
        <v>4864794</v>
      </c>
      <c r="D24" s="427" t="s">
        <v>14</v>
      </c>
      <c r="E24" s="429" t="s">
        <v>368</v>
      </c>
      <c r="F24" s="428">
        <v>100</v>
      </c>
      <c r="G24" s="385">
        <v>967152</v>
      </c>
      <c r="H24" s="419">
        <v>967686</v>
      </c>
      <c r="I24" s="434">
        <f>G24-H24</f>
        <v>-534</v>
      </c>
      <c r="J24" s="434">
        <f>$F24*I24</f>
        <v>-53400</v>
      </c>
      <c r="K24" s="435">
        <f>J24/1000000</f>
        <v>-0.0534</v>
      </c>
      <c r="L24" s="443">
        <v>991269</v>
      </c>
      <c r="M24" s="434">
        <v>992715</v>
      </c>
      <c r="N24" s="434">
        <f>L24-M24</f>
        <v>-1446</v>
      </c>
      <c r="O24" s="434">
        <f>$F24*N24</f>
        <v>-144600</v>
      </c>
      <c r="P24" s="435">
        <f>O24/1000000</f>
        <v>-0.1446</v>
      </c>
      <c r="Q24" s="209"/>
    </row>
    <row r="25" spans="1:17" ht="19.5" customHeight="1">
      <c r="A25" s="382">
        <v>9</v>
      </c>
      <c r="B25" s="429" t="s">
        <v>285</v>
      </c>
      <c r="C25" s="427">
        <v>4864795</v>
      </c>
      <c r="D25" s="427" t="s">
        <v>14</v>
      </c>
      <c r="E25" s="429" t="s">
        <v>368</v>
      </c>
      <c r="F25" s="428">
        <v>100</v>
      </c>
      <c r="G25" s="385">
        <v>960445</v>
      </c>
      <c r="H25" s="419">
        <v>961213</v>
      </c>
      <c r="I25" s="434">
        <f>G25-H25</f>
        <v>-768</v>
      </c>
      <c r="J25" s="434">
        <f>$F25*I25</f>
        <v>-76800</v>
      </c>
      <c r="K25" s="435">
        <f>J25/1000000</f>
        <v>-0.0768</v>
      </c>
      <c r="L25" s="443">
        <v>935864</v>
      </c>
      <c r="M25" s="434">
        <v>938399</v>
      </c>
      <c r="N25" s="434">
        <f>L25-M25</f>
        <v>-2535</v>
      </c>
      <c r="O25" s="434">
        <f>$F25*N25</f>
        <v>-253500</v>
      </c>
      <c r="P25" s="435">
        <f>O25/1000000</f>
        <v>-0.2535</v>
      </c>
      <c r="Q25" s="209"/>
    </row>
    <row r="26" spans="1:17" ht="19.5" customHeight="1">
      <c r="A26" s="382"/>
      <c r="B26" s="426"/>
      <c r="C26" s="427"/>
      <c r="D26" s="427"/>
      <c r="E26" s="429"/>
      <c r="F26" s="428"/>
      <c r="G26" s="130"/>
      <c r="H26" s="118"/>
      <c r="I26" s="52"/>
      <c r="J26" s="52"/>
      <c r="K26" s="134"/>
      <c r="L26" s="447"/>
      <c r="M26" s="23"/>
      <c r="N26" s="23"/>
      <c r="O26" s="23"/>
      <c r="P26" s="30"/>
      <c r="Q26" s="209"/>
    </row>
    <row r="27" spans="1:17" ht="19.5" customHeight="1">
      <c r="A27" s="382"/>
      <c r="B27" s="429"/>
      <c r="C27" s="427"/>
      <c r="D27" s="427"/>
      <c r="E27" s="429"/>
      <c r="F27" s="428"/>
      <c r="G27" s="130"/>
      <c r="H27" s="118"/>
      <c r="I27" s="52"/>
      <c r="J27" s="52"/>
      <c r="K27" s="134"/>
      <c r="L27" s="447"/>
      <c r="M27" s="23"/>
      <c r="N27" s="23"/>
      <c r="O27" s="23"/>
      <c r="P27" s="30"/>
      <c r="Q27" s="209"/>
    </row>
    <row r="28" spans="1:17" ht="19.5" customHeight="1">
      <c r="A28" s="382"/>
      <c r="B28" s="426" t="s">
        <v>286</v>
      </c>
      <c r="C28" s="429"/>
      <c r="D28" s="427"/>
      <c r="E28" s="429"/>
      <c r="F28" s="430"/>
      <c r="G28" s="130"/>
      <c r="H28" s="118"/>
      <c r="I28" s="49"/>
      <c r="J28" s="53"/>
      <c r="K28" s="439">
        <f>SUM(K24:K27)</f>
        <v>-0.13019999999999998</v>
      </c>
      <c r="L28" s="448"/>
      <c r="M28" s="445"/>
      <c r="N28" s="445"/>
      <c r="O28" s="445"/>
      <c r="P28" s="439">
        <f>SUM(P24:P27)</f>
        <v>-0.3981</v>
      </c>
      <c r="Q28" s="209"/>
    </row>
    <row r="29" spans="1:17" ht="19.5" customHeight="1">
      <c r="A29" s="382"/>
      <c r="B29" s="426" t="s">
        <v>287</v>
      </c>
      <c r="C29" s="427"/>
      <c r="D29" s="427"/>
      <c r="E29" s="427"/>
      <c r="F29" s="428"/>
      <c r="G29" s="130"/>
      <c r="H29" s="118"/>
      <c r="I29" s="52"/>
      <c r="J29" s="48"/>
      <c r="K29" s="134"/>
      <c r="L29" s="447"/>
      <c r="M29" s="23"/>
      <c r="N29" s="23"/>
      <c r="O29" s="23"/>
      <c r="P29" s="30"/>
      <c r="Q29" s="209"/>
    </row>
    <row r="30" spans="1:17" ht="19.5" customHeight="1">
      <c r="A30" s="382"/>
      <c r="B30" s="426" t="s">
        <v>283</v>
      </c>
      <c r="C30" s="427"/>
      <c r="D30" s="427"/>
      <c r="E30" s="427"/>
      <c r="F30" s="428"/>
      <c r="G30" s="130"/>
      <c r="H30" s="118"/>
      <c r="I30" s="52"/>
      <c r="J30" s="48"/>
      <c r="K30" s="134"/>
      <c r="L30" s="447"/>
      <c r="M30" s="23"/>
      <c r="N30" s="23"/>
      <c r="O30" s="23"/>
      <c r="P30" s="30"/>
      <c r="Q30" s="209"/>
    </row>
    <row r="31" spans="1:17" ht="19.5" customHeight="1">
      <c r="A31" s="382">
        <v>10</v>
      </c>
      <c r="B31" s="429" t="s">
        <v>288</v>
      </c>
      <c r="C31" s="427">
        <v>4864819</v>
      </c>
      <c r="D31" s="427" t="s">
        <v>14</v>
      </c>
      <c r="E31" s="429" t="s">
        <v>368</v>
      </c>
      <c r="F31" s="431">
        <v>100</v>
      </c>
      <c r="G31" s="385">
        <v>126295</v>
      </c>
      <c r="H31" s="419">
        <v>122746</v>
      </c>
      <c r="I31" s="434">
        <f>G31-H31</f>
        <v>3549</v>
      </c>
      <c r="J31" s="434">
        <f>$F31*I31</f>
        <v>354900</v>
      </c>
      <c r="K31" s="435">
        <f>J31/1000000</f>
        <v>0.3549</v>
      </c>
      <c r="L31" s="443">
        <v>236617</v>
      </c>
      <c r="M31" s="434">
        <v>227314</v>
      </c>
      <c r="N31" s="434">
        <f>L31-M31</f>
        <v>9303</v>
      </c>
      <c r="O31" s="434">
        <f>$F31*N31</f>
        <v>930300</v>
      </c>
      <c r="P31" s="435">
        <f>O31/1000000</f>
        <v>0.9303</v>
      </c>
      <c r="Q31" s="209"/>
    </row>
    <row r="32" spans="1:17" ht="19.5" customHeight="1">
      <c r="A32" s="382">
        <v>11</v>
      </c>
      <c r="B32" s="429" t="s">
        <v>289</v>
      </c>
      <c r="C32" s="427">
        <v>4864801</v>
      </c>
      <c r="D32" s="427" t="s">
        <v>14</v>
      </c>
      <c r="E32" s="429" t="s">
        <v>368</v>
      </c>
      <c r="F32" s="431">
        <v>200</v>
      </c>
      <c r="G32" s="385">
        <v>22190</v>
      </c>
      <c r="H32" s="419">
        <v>22176</v>
      </c>
      <c r="I32" s="434">
        <f>G32-H32</f>
        <v>14</v>
      </c>
      <c r="J32" s="434">
        <f>$F32*I32</f>
        <v>2800</v>
      </c>
      <c r="K32" s="435">
        <f>J32/1000000</f>
        <v>0.0028</v>
      </c>
      <c r="L32" s="443">
        <v>36431</v>
      </c>
      <c r="M32" s="434">
        <v>35232</v>
      </c>
      <c r="N32" s="434">
        <f>L32-M32</f>
        <v>1199</v>
      </c>
      <c r="O32" s="434">
        <f>$F32*N32</f>
        <v>239800</v>
      </c>
      <c r="P32" s="435">
        <f>O32/1000000</f>
        <v>0.2398</v>
      </c>
      <c r="Q32" s="209"/>
    </row>
    <row r="33" spans="1:17" ht="19.5" customHeight="1">
      <c r="A33" s="382">
        <v>12</v>
      </c>
      <c r="B33" s="429" t="s">
        <v>290</v>
      </c>
      <c r="C33" s="427">
        <v>4864820</v>
      </c>
      <c r="D33" s="427" t="s">
        <v>14</v>
      </c>
      <c r="E33" s="429" t="s">
        <v>368</v>
      </c>
      <c r="F33" s="431">
        <v>100</v>
      </c>
      <c r="G33" s="385">
        <v>13489</v>
      </c>
      <c r="H33" s="419">
        <v>13520</v>
      </c>
      <c r="I33" s="434">
        <f>G33-H33</f>
        <v>-31</v>
      </c>
      <c r="J33" s="434">
        <f>$F33*I33</f>
        <v>-3100</v>
      </c>
      <c r="K33" s="435">
        <f>J33/1000000</f>
        <v>-0.0031</v>
      </c>
      <c r="L33" s="443">
        <v>63337</v>
      </c>
      <c r="M33" s="434">
        <v>61146</v>
      </c>
      <c r="N33" s="434">
        <f>L33-M33</f>
        <v>2191</v>
      </c>
      <c r="O33" s="434">
        <f>$F33*N33</f>
        <v>219100</v>
      </c>
      <c r="P33" s="435">
        <f>O33/1000000</f>
        <v>0.2191</v>
      </c>
      <c r="Q33" s="209"/>
    </row>
    <row r="34" spans="1:17" ht="19.5" customHeight="1">
      <c r="A34" s="382">
        <v>13</v>
      </c>
      <c r="B34" s="429" t="s">
        <v>291</v>
      </c>
      <c r="C34" s="427">
        <v>4865168</v>
      </c>
      <c r="D34" s="427" t="s">
        <v>14</v>
      </c>
      <c r="E34" s="429" t="s">
        <v>368</v>
      </c>
      <c r="F34" s="431">
        <v>1000</v>
      </c>
      <c r="G34" s="385">
        <v>993625</v>
      </c>
      <c r="H34" s="419">
        <v>993707</v>
      </c>
      <c r="I34" s="434">
        <f>G34-H34</f>
        <v>-82</v>
      </c>
      <c r="J34" s="434">
        <f>$F34*I34</f>
        <v>-82000</v>
      </c>
      <c r="K34" s="435">
        <f>J34/1000000</f>
        <v>-0.082</v>
      </c>
      <c r="L34" s="443">
        <v>997486</v>
      </c>
      <c r="M34" s="434">
        <v>997454</v>
      </c>
      <c r="N34" s="434">
        <f>L34-M34</f>
        <v>32</v>
      </c>
      <c r="O34" s="434">
        <f>$F34*N34</f>
        <v>32000</v>
      </c>
      <c r="P34" s="435">
        <f>O34/1000000</f>
        <v>0.032</v>
      </c>
      <c r="Q34" s="209"/>
    </row>
    <row r="35" spans="1:17" ht="19.5" customHeight="1">
      <c r="A35" s="382">
        <v>14</v>
      </c>
      <c r="B35" s="429" t="s">
        <v>292</v>
      </c>
      <c r="C35" s="427">
        <v>4864802</v>
      </c>
      <c r="D35" s="427" t="s">
        <v>14</v>
      </c>
      <c r="E35" s="429" t="s">
        <v>368</v>
      </c>
      <c r="F35" s="431">
        <v>100</v>
      </c>
      <c r="G35" s="385">
        <v>990150</v>
      </c>
      <c r="H35" s="419">
        <v>990304</v>
      </c>
      <c r="I35" s="434">
        <f>G35-H35</f>
        <v>-154</v>
      </c>
      <c r="J35" s="434">
        <f>$F35*I35</f>
        <v>-15400</v>
      </c>
      <c r="K35" s="435">
        <f>J35/1000000</f>
        <v>-0.0154</v>
      </c>
      <c r="L35" s="443">
        <v>8351</v>
      </c>
      <c r="M35" s="434">
        <v>8684</v>
      </c>
      <c r="N35" s="434">
        <f>L35-M35</f>
        <v>-333</v>
      </c>
      <c r="O35" s="434">
        <f>$F35*N35</f>
        <v>-33300</v>
      </c>
      <c r="P35" s="435">
        <f>O35/1000000</f>
        <v>-0.0333</v>
      </c>
      <c r="Q35" s="209"/>
    </row>
    <row r="36" spans="1:17" ht="19.5" customHeight="1">
      <c r="A36" s="382"/>
      <c r="B36" s="426" t="s">
        <v>278</v>
      </c>
      <c r="C36" s="427"/>
      <c r="D36" s="427"/>
      <c r="E36" s="427"/>
      <c r="F36" s="428"/>
      <c r="G36" s="385"/>
      <c r="H36" s="419"/>
      <c r="I36" s="419"/>
      <c r="J36" s="437"/>
      <c r="K36" s="436"/>
      <c r="L36" s="444"/>
      <c r="M36" s="445"/>
      <c r="N36" s="445"/>
      <c r="O36" s="445"/>
      <c r="P36" s="446"/>
      <c r="Q36" s="209"/>
    </row>
    <row r="37" spans="1:17" ht="19.5" customHeight="1">
      <c r="A37" s="382">
        <v>15</v>
      </c>
      <c r="B37" s="429" t="s">
        <v>293</v>
      </c>
      <c r="C37" s="427">
        <v>4864882</v>
      </c>
      <c r="D37" s="427" t="s">
        <v>14</v>
      </c>
      <c r="E37" s="429" t="s">
        <v>368</v>
      </c>
      <c r="F37" s="431">
        <v>-500</v>
      </c>
      <c r="G37" s="385">
        <v>997024</v>
      </c>
      <c r="H37" s="419">
        <v>997102</v>
      </c>
      <c r="I37" s="434">
        <f>G37-H37</f>
        <v>-78</v>
      </c>
      <c r="J37" s="434">
        <f>$F37*I37</f>
        <v>39000</v>
      </c>
      <c r="K37" s="435">
        <f>J37/1000000</f>
        <v>0.039</v>
      </c>
      <c r="L37" s="443">
        <v>996156</v>
      </c>
      <c r="M37" s="434">
        <v>996372</v>
      </c>
      <c r="N37" s="434">
        <f>L37-M37</f>
        <v>-216</v>
      </c>
      <c r="O37" s="434">
        <f>$F37*N37</f>
        <v>108000</v>
      </c>
      <c r="P37" s="435">
        <f>O37/1000000</f>
        <v>0.108</v>
      </c>
      <c r="Q37" s="209"/>
    </row>
    <row r="38" spans="1:17" ht="19.5" customHeight="1">
      <c r="A38" s="382">
        <v>16</v>
      </c>
      <c r="B38" s="429" t="s">
        <v>296</v>
      </c>
      <c r="C38" s="427">
        <v>4902572</v>
      </c>
      <c r="D38" s="427" t="s">
        <v>14</v>
      </c>
      <c r="E38" s="429" t="s">
        <v>368</v>
      </c>
      <c r="F38" s="431">
        <v>-300</v>
      </c>
      <c r="G38" s="385">
        <v>999989</v>
      </c>
      <c r="H38" s="419">
        <v>999990</v>
      </c>
      <c r="I38" s="434">
        <f>G38-H38</f>
        <v>-1</v>
      </c>
      <c r="J38" s="434">
        <f>$F38*I38</f>
        <v>300</v>
      </c>
      <c r="K38" s="435">
        <f>J38/1000000</f>
        <v>0.0003</v>
      </c>
      <c r="L38" s="443">
        <v>999905</v>
      </c>
      <c r="M38" s="434">
        <v>999905</v>
      </c>
      <c r="N38" s="434">
        <f>L38-M38</f>
        <v>0</v>
      </c>
      <c r="O38" s="434">
        <f>$F38*N38</f>
        <v>0</v>
      </c>
      <c r="P38" s="435">
        <f>O38/1000000</f>
        <v>0</v>
      </c>
      <c r="Q38" s="209"/>
    </row>
    <row r="39" spans="1:17" ht="19.5" customHeight="1">
      <c r="A39" s="382"/>
      <c r="B39" s="426"/>
      <c r="C39" s="427"/>
      <c r="D39" s="427"/>
      <c r="E39" s="429"/>
      <c r="F39" s="427"/>
      <c r="G39" s="130"/>
      <c r="H39" s="52"/>
      <c r="I39" s="83"/>
      <c r="J39" s="83"/>
      <c r="K39" s="83"/>
      <c r="L39" s="46"/>
      <c r="M39" s="83"/>
      <c r="N39" s="83"/>
      <c r="O39" s="83"/>
      <c r="P39" s="85"/>
      <c r="Q39" s="209"/>
    </row>
    <row r="40" spans="1:17" ht="19.5" customHeight="1">
      <c r="A40" s="382"/>
      <c r="B40" s="426"/>
      <c r="C40" s="427"/>
      <c r="D40" s="427"/>
      <c r="E40" s="429"/>
      <c r="F40" s="427"/>
      <c r="G40" s="130"/>
      <c r="H40" s="52"/>
      <c r="I40" s="52"/>
      <c r="J40" s="52"/>
      <c r="K40" s="138"/>
      <c r="L40" s="46"/>
      <c r="M40" s="23"/>
      <c r="N40" s="23"/>
      <c r="O40" s="23"/>
      <c r="P40" s="30"/>
      <c r="Q40" s="209"/>
    </row>
    <row r="41" spans="1:17" ht="19.5" customHeight="1" thickBot="1">
      <c r="A41" s="432"/>
      <c r="B41" s="433" t="s">
        <v>294</v>
      </c>
      <c r="C41" s="433"/>
      <c r="D41" s="433"/>
      <c r="E41" s="433"/>
      <c r="F41" s="433"/>
      <c r="G41" s="140"/>
      <c r="H41" s="139"/>
      <c r="I41" s="139"/>
      <c r="J41" s="139"/>
      <c r="K41" s="440">
        <f>SUM(K31:K40)</f>
        <v>0.2965</v>
      </c>
      <c r="L41" s="449"/>
      <c r="M41" s="450"/>
      <c r="N41" s="450"/>
      <c r="O41" s="450"/>
      <c r="P41" s="441">
        <f>SUM(P31:P40)</f>
        <v>1.4959000000000002</v>
      </c>
      <c r="Q41" s="210"/>
    </row>
    <row r="42" spans="1:16" ht="13.5" thickTop="1">
      <c r="A42" s="66"/>
      <c r="B42" s="2"/>
      <c r="C42" s="127"/>
      <c r="D42" s="66"/>
      <c r="E42" s="127"/>
      <c r="F42" s="10"/>
      <c r="G42" s="10"/>
      <c r="H42" s="10"/>
      <c r="I42" s="10"/>
      <c r="J42" s="10"/>
      <c r="K42" s="11"/>
      <c r="L42" s="451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11:16" ht="12.75">
      <c r="K44" s="19"/>
      <c r="L44" s="19"/>
      <c r="M44" s="19"/>
      <c r="N44" s="19"/>
      <c r="O44" s="19"/>
      <c r="P44" s="19"/>
    </row>
    <row r="45" spans="2:16" ht="21.75">
      <c r="B45" s="259" t="s">
        <v>354</v>
      </c>
      <c r="K45" s="453">
        <f>K21</f>
        <v>0.2651</v>
      </c>
      <c r="L45" s="452"/>
      <c r="M45" s="452"/>
      <c r="N45" s="452"/>
      <c r="O45" s="452"/>
      <c r="P45" s="453">
        <f>P21</f>
        <v>3.5593000000000004</v>
      </c>
    </row>
    <row r="46" spans="2:16" ht="21.75">
      <c r="B46" s="259" t="s">
        <v>355</v>
      </c>
      <c r="K46" s="453">
        <f>K28</f>
        <v>-0.13019999999999998</v>
      </c>
      <c r="L46" s="452"/>
      <c r="M46" s="452"/>
      <c r="N46" s="452"/>
      <c r="O46" s="452"/>
      <c r="P46" s="453">
        <f>P28</f>
        <v>-0.3981</v>
      </c>
    </row>
    <row r="47" spans="2:16" ht="21.75">
      <c r="B47" s="259" t="s">
        <v>356</v>
      </c>
      <c r="K47" s="453">
        <f>K41</f>
        <v>0.2965</v>
      </c>
      <c r="L47" s="452"/>
      <c r="M47" s="452"/>
      <c r="N47" s="452"/>
      <c r="O47" s="452"/>
      <c r="P47" s="453">
        <f>P41</f>
        <v>1.4959000000000002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60" zoomScalePageLayoutView="0" workbookViewId="0" topLeftCell="A4">
      <selection activeCell="G33" sqref="G3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3.7109375" style="0" customWidth="1"/>
    <col min="6" max="6" width="12.28125" style="0" customWidth="1"/>
    <col min="7" max="7" width="13.7109375" style="0" customWidth="1"/>
    <col min="8" max="8" width="13.8515625" style="0" customWidth="1"/>
    <col min="9" max="9" width="12.00390625" style="0" customWidth="1"/>
    <col min="10" max="10" width="12.8515625" style="0" customWidth="1"/>
    <col min="11" max="11" width="12.28125" style="0" customWidth="1"/>
    <col min="12" max="12" width="13.7109375" style="0" customWidth="1"/>
    <col min="13" max="13" width="12.28125" style="0" customWidth="1"/>
    <col min="14" max="14" width="11.00390625" style="0" customWidth="1"/>
    <col min="15" max="15" width="11.57421875" style="0" customWidth="1"/>
    <col min="16" max="16" width="12.57421875" style="0" customWidth="1"/>
  </cols>
  <sheetData>
    <row r="1" ht="26.25">
      <c r="A1" s="1" t="s">
        <v>257</v>
      </c>
    </row>
    <row r="2" spans="1:16" ht="12.75">
      <c r="A2" s="2" t="s">
        <v>258</v>
      </c>
      <c r="P2" s="353" t="str">
        <f>NDPL!Q1</f>
        <v>JUNE 2010</v>
      </c>
    </row>
    <row r="3" spans="1:9" ht="18">
      <c r="A3" s="100" t="s">
        <v>373</v>
      </c>
      <c r="B3" s="255"/>
      <c r="C3" s="365"/>
      <c r="D3" s="366"/>
      <c r="E3" s="366"/>
      <c r="F3" s="365"/>
      <c r="G3" s="365"/>
      <c r="H3" s="365"/>
      <c r="I3" s="365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6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01/07/10</v>
      </c>
      <c r="H5" s="41" t="str">
        <f>NDPL!H5</f>
        <v>INTIAL READING 01/06/10</v>
      </c>
      <c r="I5" s="41" t="s">
        <v>4</v>
      </c>
      <c r="J5" s="41" t="s">
        <v>5</v>
      </c>
      <c r="K5" s="41" t="s">
        <v>6</v>
      </c>
      <c r="L5" s="43" t="str">
        <f>NDPL!G5</f>
        <v>FINAL READING 01/07/10</v>
      </c>
      <c r="M5" s="41" t="str">
        <f>NDPL!H5</f>
        <v>INTIAL READING 01/06/10</v>
      </c>
      <c r="N5" s="41" t="s">
        <v>4</v>
      </c>
      <c r="O5" s="41" t="s">
        <v>5</v>
      </c>
      <c r="P5" s="42" t="s">
        <v>6</v>
      </c>
    </row>
    <row r="6" ht="14.25" thickBot="1" thickTop="1"/>
    <row r="7" spans="1:16" ht="13.5" thickTop="1">
      <c r="A7" s="26"/>
      <c r="B7" s="153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</row>
    <row r="8" spans="1:16" ht="12.75">
      <c r="A8" s="159"/>
      <c r="B8" s="167" t="s">
        <v>303</v>
      </c>
      <c r="C8" s="161"/>
      <c r="D8" s="162"/>
      <c r="E8" s="162"/>
      <c r="F8" s="164"/>
      <c r="G8" s="178"/>
      <c r="H8" s="21"/>
      <c r="I8" s="83"/>
      <c r="J8" s="83"/>
      <c r="K8" s="85"/>
      <c r="L8" s="84"/>
      <c r="M8" s="82"/>
      <c r="N8" s="83"/>
      <c r="O8" s="83"/>
      <c r="P8" s="85"/>
    </row>
    <row r="9" spans="1:16" ht="12.75">
      <c r="A9" s="166"/>
      <c r="B9" s="155" t="s">
        <v>304</v>
      </c>
      <c r="C9" s="156" t="s">
        <v>298</v>
      </c>
      <c r="D9" s="168"/>
      <c r="E9" s="162"/>
      <c r="F9" s="164"/>
      <c r="G9" s="25"/>
      <c r="H9" s="21"/>
      <c r="I9" s="83"/>
      <c r="J9" s="83"/>
      <c r="K9" s="85"/>
      <c r="L9" s="84"/>
      <c r="M9" s="82"/>
      <c r="N9" s="83"/>
      <c r="O9" s="83"/>
      <c r="P9" s="85"/>
    </row>
    <row r="10" spans="1:16" ht="12.75">
      <c r="A10" s="159">
        <v>1</v>
      </c>
      <c r="B10" s="160" t="s">
        <v>299</v>
      </c>
      <c r="C10" s="161">
        <v>4902497</v>
      </c>
      <c r="D10" s="162" t="s">
        <v>14</v>
      </c>
      <c r="E10" s="162" t="s">
        <v>378</v>
      </c>
      <c r="F10" s="163">
        <v>2000</v>
      </c>
      <c r="G10" s="177">
        <v>4883</v>
      </c>
      <c r="H10" s="161">
        <v>5055</v>
      </c>
      <c r="I10" s="83">
        <f>G10-H10</f>
        <v>-172</v>
      </c>
      <c r="J10" s="83">
        <f>$F10*I10</f>
        <v>-344000</v>
      </c>
      <c r="K10" s="85">
        <f>J10/1000000</f>
        <v>-0.344</v>
      </c>
      <c r="L10" s="84">
        <v>999835</v>
      </c>
      <c r="M10" s="82">
        <v>999731</v>
      </c>
      <c r="N10" s="83">
        <f>L10-M10</f>
        <v>104</v>
      </c>
      <c r="O10" s="83">
        <f>$F10*N10</f>
        <v>208000</v>
      </c>
      <c r="P10" s="85">
        <f>O10/1000000</f>
        <v>0.208</v>
      </c>
    </row>
    <row r="11" spans="1:16" ht="12.75">
      <c r="A11" s="159">
        <v>2</v>
      </c>
      <c r="B11" s="160" t="s">
        <v>301</v>
      </c>
      <c r="C11" s="161">
        <v>4902498</v>
      </c>
      <c r="D11" s="162" t="s">
        <v>14</v>
      </c>
      <c r="E11" s="162" t="s">
        <v>378</v>
      </c>
      <c r="F11" s="163">
        <v>1000</v>
      </c>
      <c r="G11" s="177">
        <v>3600</v>
      </c>
      <c r="H11" s="23">
        <v>3600</v>
      </c>
      <c r="I11" s="83">
        <f>G11-H11</f>
        <v>0</v>
      </c>
      <c r="J11" s="83">
        <f>$F11*I11</f>
        <v>0</v>
      </c>
      <c r="K11" s="85">
        <f>J11/1000000</f>
        <v>0</v>
      </c>
      <c r="L11" s="84">
        <v>999611</v>
      </c>
      <c r="M11" s="82">
        <v>999611</v>
      </c>
      <c r="N11" s="83">
        <f>L11-M11</f>
        <v>0</v>
      </c>
      <c r="O11" s="83">
        <f>$F11*N11</f>
        <v>0</v>
      </c>
      <c r="P11" s="85">
        <f>O11/1000000</f>
        <v>0</v>
      </c>
    </row>
    <row r="12" spans="1:16" ht="12.75">
      <c r="A12" s="159"/>
      <c r="B12" s="160"/>
      <c r="C12" s="161"/>
      <c r="D12" s="162"/>
      <c r="E12" s="162"/>
      <c r="F12" s="164"/>
      <c r="G12" s="178"/>
      <c r="H12" s="21"/>
      <c r="I12" s="83"/>
      <c r="J12" s="83"/>
      <c r="K12" s="85"/>
      <c r="L12" s="84"/>
      <c r="M12" s="82"/>
      <c r="N12" s="83"/>
      <c r="O12" s="83"/>
      <c r="P12" s="85"/>
    </row>
    <row r="13" spans="1:16" ht="12.75">
      <c r="A13" s="130"/>
      <c r="B13" s="169"/>
      <c r="C13" s="150"/>
      <c r="D13" s="170"/>
      <c r="E13" s="170"/>
      <c r="F13" s="171"/>
      <c r="G13" s="179"/>
      <c r="H13" s="180"/>
      <c r="I13" s="83"/>
      <c r="J13" s="83"/>
      <c r="K13" s="85"/>
      <c r="L13" s="84"/>
      <c r="M13" s="82"/>
      <c r="N13" s="83"/>
      <c r="O13" s="83"/>
      <c r="P13" s="85"/>
    </row>
    <row r="14" spans="1:16" ht="12.75">
      <c r="A14" s="130"/>
      <c r="B14" s="172"/>
      <c r="C14" s="150"/>
      <c r="D14" s="170"/>
      <c r="E14" s="170"/>
      <c r="F14" s="171"/>
      <c r="G14" s="179"/>
      <c r="H14" s="180"/>
      <c r="I14" s="83"/>
      <c r="J14" s="83"/>
      <c r="K14" s="85"/>
      <c r="L14" s="84"/>
      <c r="M14" s="82"/>
      <c r="N14" s="83"/>
      <c r="O14" s="83"/>
      <c r="P14" s="85"/>
    </row>
    <row r="15" spans="1:16" ht="12.75">
      <c r="A15" s="130"/>
      <c r="B15" s="169"/>
      <c r="C15" s="150"/>
      <c r="D15" s="170"/>
      <c r="E15" s="170"/>
      <c r="F15" s="171"/>
      <c r="G15" s="179"/>
      <c r="H15" s="180"/>
      <c r="I15" s="83"/>
      <c r="J15" s="83"/>
      <c r="K15" s="85"/>
      <c r="L15" s="84"/>
      <c r="M15" s="82"/>
      <c r="N15" s="83"/>
      <c r="O15" s="83"/>
      <c r="P15" s="85"/>
    </row>
    <row r="16" spans="1:16" ht="12.75">
      <c r="A16" s="130"/>
      <c r="B16" s="169"/>
      <c r="C16" s="150"/>
      <c r="D16" s="170"/>
      <c r="E16" s="170"/>
      <c r="F16" s="171"/>
      <c r="G16" s="179"/>
      <c r="H16" s="180"/>
      <c r="I16" s="181" t="s">
        <v>340</v>
      </c>
      <c r="J16" s="83"/>
      <c r="K16" s="182">
        <f>SUM(K10:K11)</f>
        <v>-0.344</v>
      </c>
      <c r="L16" s="84"/>
      <c r="M16" s="82"/>
      <c r="N16" s="181" t="s">
        <v>340</v>
      </c>
      <c r="O16" s="83"/>
      <c r="P16" s="272">
        <f>SUM(P10:P11)</f>
        <v>0.208</v>
      </c>
    </row>
    <row r="17" spans="1:16" ht="12.75">
      <c r="A17" s="130"/>
      <c r="B17" s="172" t="s">
        <v>12</v>
      </c>
      <c r="C17" s="150"/>
      <c r="D17" s="170"/>
      <c r="E17" s="170"/>
      <c r="F17" s="171"/>
      <c r="G17" s="179"/>
      <c r="H17" s="180"/>
      <c r="I17" s="83"/>
      <c r="J17" s="83"/>
      <c r="K17" s="85"/>
      <c r="L17" s="84"/>
      <c r="M17" s="82"/>
      <c r="N17" s="83"/>
      <c r="O17" s="83"/>
      <c r="P17" s="85"/>
    </row>
    <row r="18" spans="1:16" ht="12.75">
      <c r="A18" s="173"/>
      <c r="B18" s="147" t="s">
        <v>305</v>
      </c>
      <c r="C18" s="174" t="s">
        <v>298</v>
      </c>
      <c r="D18" s="168"/>
      <c r="E18" s="170"/>
      <c r="F18" s="175"/>
      <c r="G18" s="25"/>
      <c r="H18" s="21"/>
      <c r="I18" s="83"/>
      <c r="J18" s="83"/>
      <c r="K18" s="85"/>
      <c r="L18" s="84"/>
      <c r="M18" s="82"/>
      <c r="N18" s="83"/>
      <c r="O18" s="83"/>
      <c r="P18" s="85"/>
    </row>
    <row r="19" spans="1:16" ht="12.75">
      <c r="A19" s="130">
        <v>3</v>
      </c>
      <c r="B19" s="169" t="s">
        <v>299</v>
      </c>
      <c r="C19" s="150">
        <v>4902505</v>
      </c>
      <c r="D19" s="170" t="s">
        <v>14</v>
      </c>
      <c r="E19" s="162" t="s">
        <v>378</v>
      </c>
      <c r="F19" s="176">
        <v>1000</v>
      </c>
      <c r="G19" s="145">
        <v>999773</v>
      </c>
      <c r="H19" s="150">
        <v>999773</v>
      </c>
      <c r="I19" s="83">
        <f>G19-H19</f>
        <v>0</v>
      </c>
      <c r="J19" s="83">
        <f>$F19*I19</f>
        <v>0</v>
      </c>
      <c r="K19" s="85">
        <f>J19/1000000</f>
        <v>0</v>
      </c>
      <c r="L19" s="84">
        <v>38262</v>
      </c>
      <c r="M19" s="82">
        <v>35282</v>
      </c>
      <c r="N19" s="83">
        <f>L19-M19</f>
        <v>2980</v>
      </c>
      <c r="O19" s="83">
        <f>$F19*N19</f>
        <v>2980000</v>
      </c>
      <c r="P19" s="85">
        <f>O19/1000000</f>
        <v>2.98</v>
      </c>
    </row>
    <row r="20" spans="1:16" ht="12.75">
      <c r="A20" s="130">
        <v>4</v>
      </c>
      <c r="B20" s="169" t="s">
        <v>301</v>
      </c>
      <c r="C20" s="150">
        <v>4902506</v>
      </c>
      <c r="D20" s="170" t="s">
        <v>14</v>
      </c>
      <c r="E20" s="162" t="s">
        <v>378</v>
      </c>
      <c r="F20" s="176">
        <v>1000</v>
      </c>
      <c r="G20" s="145">
        <v>991578</v>
      </c>
      <c r="H20" s="150">
        <v>991579</v>
      </c>
      <c r="I20" s="83">
        <f>G20-H20</f>
        <v>-1</v>
      </c>
      <c r="J20" s="83">
        <f>$F20*I20</f>
        <v>-1000</v>
      </c>
      <c r="K20" s="85">
        <f>J20/1000000</f>
        <v>-0.001</v>
      </c>
      <c r="L20" s="84">
        <v>987189</v>
      </c>
      <c r="M20" s="82">
        <v>988154</v>
      </c>
      <c r="N20" s="83">
        <f>L20-M20</f>
        <v>-965</v>
      </c>
      <c r="O20" s="83">
        <f>$F20*N20</f>
        <v>-965000</v>
      </c>
      <c r="P20" s="85">
        <f>O20/1000000</f>
        <v>-0.965</v>
      </c>
    </row>
    <row r="21" spans="1:16" ht="12.75">
      <c r="A21" s="130"/>
      <c r="B21" s="172"/>
      <c r="C21" s="150"/>
      <c r="D21" s="170"/>
      <c r="E21" s="170"/>
      <c r="F21" s="171"/>
      <c r="G21" s="179"/>
      <c r="H21" s="180"/>
      <c r="I21" s="83"/>
      <c r="J21" s="83"/>
      <c r="K21" s="85"/>
      <c r="L21" s="84"/>
      <c r="M21" s="82"/>
      <c r="N21" s="83"/>
      <c r="O21" s="83"/>
      <c r="P21" s="85"/>
    </row>
    <row r="22" spans="1:16" ht="12.75">
      <c r="A22" s="25"/>
      <c r="B22" s="21"/>
      <c r="C22" s="21"/>
      <c r="D22" s="21"/>
      <c r="E22" s="21"/>
      <c r="F22" s="137"/>
      <c r="G22" s="25"/>
      <c r="H22" s="21"/>
      <c r="I22" s="21"/>
      <c r="J22" s="21"/>
      <c r="K22" s="137"/>
      <c r="L22" s="25"/>
      <c r="M22" s="21"/>
      <c r="N22" s="21"/>
      <c r="O22" s="21"/>
      <c r="P22" s="137"/>
    </row>
    <row r="23" spans="1:16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7"/>
    </row>
    <row r="24" spans="1:16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37"/>
    </row>
    <row r="25" spans="1:16" ht="12.75">
      <c r="A25" s="25"/>
      <c r="B25" s="21"/>
      <c r="C25" s="21"/>
      <c r="D25" s="21"/>
      <c r="E25" s="21"/>
      <c r="F25" s="21"/>
      <c r="G25" s="25"/>
      <c r="H25" s="21"/>
      <c r="I25" s="279" t="s">
        <v>340</v>
      </c>
      <c r="J25" s="21"/>
      <c r="K25" s="279">
        <f>SUM(K19:K20)</f>
        <v>-0.001</v>
      </c>
      <c r="L25" s="25"/>
      <c r="M25" s="21"/>
      <c r="N25" s="279" t="s">
        <v>340</v>
      </c>
      <c r="O25" s="21"/>
      <c r="P25" s="278">
        <f>SUM(P19:P20)</f>
        <v>2.015</v>
      </c>
    </row>
    <row r="26" spans="1:16" ht="12.75">
      <c r="A26" s="25"/>
      <c r="B26" s="21"/>
      <c r="C26" s="21"/>
      <c r="D26" s="21"/>
      <c r="E26" s="21"/>
      <c r="F26" s="21"/>
      <c r="G26" s="25"/>
      <c r="H26" s="21"/>
      <c r="I26" s="21"/>
      <c r="J26" s="21"/>
      <c r="K26" s="21"/>
      <c r="L26" s="25"/>
      <c r="M26" s="21"/>
      <c r="N26" s="21"/>
      <c r="O26" s="21"/>
      <c r="P26" s="137"/>
    </row>
    <row r="27" spans="1:16" ht="13.5" thickBot="1">
      <c r="A27" s="31"/>
      <c r="B27" s="32"/>
      <c r="C27" s="32"/>
      <c r="D27" s="32"/>
      <c r="E27" s="32"/>
      <c r="F27" s="32"/>
      <c r="G27" s="31"/>
      <c r="H27" s="32"/>
      <c r="I27" s="273"/>
      <c r="J27" s="32"/>
      <c r="K27" s="274"/>
      <c r="L27" s="31"/>
      <c r="M27" s="32"/>
      <c r="N27" s="273"/>
      <c r="O27" s="32"/>
      <c r="P27" s="274"/>
    </row>
    <row r="28" ht="13.5" thickTop="1"/>
    <row r="32" spans="1:16" ht="12.75">
      <c r="A32" s="275" t="s">
        <v>307</v>
      </c>
      <c r="K32" s="182">
        <f>(K16+K25)</f>
        <v>-0.345</v>
      </c>
      <c r="L32" s="183"/>
      <c r="M32" s="183"/>
      <c r="N32" s="183"/>
      <c r="O32" s="183"/>
      <c r="P32" s="182">
        <f>(P16+P25)</f>
        <v>2.2230000000000003</v>
      </c>
    </row>
    <row r="35" spans="1:2" ht="12.75">
      <c r="A35" s="275" t="s">
        <v>308</v>
      </c>
      <c r="B35" s="275" t="s">
        <v>309</v>
      </c>
    </row>
    <row r="36" spans="1:16" ht="15">
      <c r="A36" s="275"/>
      <c r="B36" s="275"/>
      <c r="H36" s="276" t="s">
        <v>310</v>
      </c>
      <c r="J36" s="152"/>
      <c r="K36">
        <f>NDPL!K9</f>
        <v>0</v>
      </c>
      <c r="P36">
        <f>NDPL!P9</f>
        <v>0</v>
      </c>
    </row>
    <row r="37" spans="8:16" ht="15">
      <c r="H37" s="276" t="s">
        <v>311</v>
      </c>
      <c r="J37" s="152"/>
      <c r="K37">
        <f>BRPL!K17</f>
        <v>0</v>
      </c>
      <c r="P37">
        <f>BRPL!P17</f>
        <v>0</v>
      </c>
    </row>
    <row r="38" spans="8:16" ht="15">
      <c r="H38" s="276" t="s">
        <v>312</v>
      </c>
      <c r="J38" s="152"/>
      <c r="K38">
        <f>BYPL!K27</f>
        <v>0.0224</v>
      </c>
      <c r="M38" s="277"/>
      <c r="P38">
        <f>BYPL!P27</f>
        <v>1.7045</v>
      </c>
    </row>
    <row r="39" spans="8:16" ht="15">
      <c r="H39" s="276" t="s">
        <v>313</v>
      </c>
      <c r="J39" s="152"/>
      <c r="K39">
        <f>NDMC!K29</f>
        <v>0.181</v>
      </c>
      <c r="P39">
        <f>NDMC!P29</f>
        <v>8.0436</v>
      </c>
    </row>
    <row r="40" spans="8:10" ht="15">
      <c r="H40" s="276" t="s">
        <v>314</v>
      </c>
      <c r="J40" s="152"/>
    </row>
    <row r="41" spans="8:16" ht="15.75">
      <c r="H41" s="281" t="s">
        <v>315</v>
      </c>
      <c r="I41" s="280"/>
      <c r="J41" s="280"/>
      <c r="K41" s="280">
        <f>SUM(K36:K40)</f>
        <v>0.2034</v>
      </c>
      <c r="L41" s="282"/>
      <c r="M41" s="282"/>
      <c r="N41" s="282"/>
      <c r="O41" s="282"/>
      <c r="P41" s="280">
        <f>SUM(P36:P40)</f>
        <v>9.748099999999999</v>
      </c>
    </row>
    <row r="43" spans="1:16" ht="15.75">
      <c r="A43" s="275" t="s">
        <v>341</v>
      </c>
      <c r="B43" s="152"/>
      <c r="C43" s="152"/>
      <c r="D43" s="152"/>
      <c r="E43" s="152"/>
      <c r="F43" s="152"/>
      <c r="G43" s="152"/>
      <c r="H43" s="152"/>
      <c r="I43" s="185"/>
      <c r="J43" s="152"/>
      <c r="K43" s="283">
        <f>K32+K41</f>
        <v>-0.14159999999999998</v>
      </c>
      <c r="L43" s="282"/>
      <c r="M43" s="282"/>
      <c r="N43" s="282"/>
      <c r="O43" s="282"/>
      <c r="P43" s="283">
        <f>P32+P41</f>
        <v>11.9711</v>
      </c>
    </row>
    <row r="44" spans="1:10" ht="12.75">
      <c r="A44" s="186"/>
      <c r="B44" s="151"/>
      <c r="C44" s="152"/>
      <c r="D44" s="152"/>
      <c r="E44" s="152"/>
      <c r="F44" s="152"/>
      <c r="G44" s="152"/>
      <c r="H44" s="152"/>
      <c r="I44" s="187"/>
      <c r="J44" s="152"/>
    </row>
    <row r="45" spans="1:10" ht="12.75">
      <c r="A45" s="184" t="s">
        <v>316</v>
      </c>
      <c r="B45" s="151" t="s">
        <v>317</v>
      </c>
      <c r="C45" s="152"/>
      <c r="D45" s="152"/>
      <c r="E45" s="152"/>
      <c r="F45" s="152"/>
      <c r="G45" s="152"/>
      <c r="H45" s="152"/>
      <c r="I45" s="187"/>
      <c r="J45" s="152"/>
    </row>
    <row r="46" spans="1:10" ht="12.75">
      <c r="A46" s="184"/>
      <c r="B46" s="151"/>
      <c r="C46" s="152"/>
      <c r="D46" s="152"/>
      <c r="E46" s="152"/>
      <c r="F46" s="152"/>
      <c r="G46" s="152"/>
      <c r="H46" s="152"/>
      <c r="I46" s="187"/>
      <c r="J46" s="152"/>
    </row>
    <row r="47" spans="1:16" ht="12.75">
      <c r="A47" s="19" t="s">
        <v>318</v>
      </c>
      <c r="B47" t="s">
        <v>319</v>
      </c>
      <c r="C47" s="188" t="s">
        <v>320</v>
      </c>
      <c r="D47" s="189"/>
      <c r="E47" s="189"/>
      <c r="F47" s="189"/>
      <c r="G47" s="190">
        <v>28.5084</v>
      </c>
      <c r="H47" s="189" t="s">
        <v>321</v>
      </c>
      <c r="J47" s="152"/>
      <c r="K47">
        <f>($K$43*G47)/100</f>
        <v>-0.0403678944</v>
      </c>
      <c r="P47">
        <f>($P$43*G47)/100</f>
        <v>3.4127690724</v>
      </c>
    </row>
    <row r="48" spans="1:16" ht="12.75">
      <c r="A48" s="19" t="s">
        <v>322</v>
      </c>
      <c r="B48" t="s">
        <v>383</v>
      </c>
      <c r="C48" s="188" t="s">
        <v>320</v>
      </c>
      <c r="D48" s="189"/>
      <c r="E48" s="189"/>
      <c r="F48" s="189"/>
      <c r="G48" s="190">
        <v>41.316</v>
      </c>
      <c r="H48" s="189" t="s">
        <v>321</v>
      </c>
      <c r="J48" s="152"/>
      <c r="K48">
        <f>($K$43*G48)/100</f>
        <v>-0.05850345599999999</v>
      </c>
      <c r="P48">
        <f>($P$43*G48)/100</f>
        <v>4.945979676</v>
      </c>
    </row>
    <row r="49" spans="1:16" ht="12.75">
      <c r="A49" s="19" t="s">
        <v>323</v>
      </c>
      <c r="B49" t="s">
        <v>384</v>
      </c>
      <c r="C49" s="188" t="s">
        <v>320</v>
      </c>
      <c r="D49" s="189"/>
      <c r="E49" s="189"/>
      <c r="F49" s="189"/>
      <c r="G49" s="190">
        <v>24.1326</v>
      </c>
      <c r="H49" s="189" t="s">
        <v>321</v>
      </c>
      <c r="J49" s="152"/>
      <c r="K49">
        <f>($K$43*G49)/100</f>
        <v>-0.034171761599999996</v>
      </c>
      <c r="P49">
        <f>($P$43*G49)/100</f>
        <v>2.8889376786</v>
      </c>
    </row>
    <row r="50" spans="1:16" ht="12.75">
      <c r="A50" s="19" t="s">
        <v>324</v>
      </c>
      <c r="B50" t="s">
        <v>385</v>
      </c>
      <c r="C50" s="188" t="s">
        <v>320</v>
      </c>
      <c r="D50" s="189"/>
      <c r="E50" s="189"/>
      <c r="F50" s="189"/>
      <c r="G50" s="190">
        <v>5.2982</v>
      </c>
      <c r="H50" s="189" t="s">
        <v>321</v>
      </c>
      <c r="J50" s="152"/>
      <c r="K50">
        <f>($K$43*G50)/100</f>
        <v>-0.007502251199999999</v>
      </c>
      <c r="P50">
        <f>($P$43*G50)/100</f>
        <v>0.6342528202</v>
      </c>
    </row>
    <row r="51" spans="1:16" ht="12.75">
      <c r="A51" s="19" t="s">
        <v>325</v>
      </c>
      <c r="B51" t="s">
        <v>386</v>
      </c>
      <c r="C51" s="188" t="s">
        <v>320</v>
      </c>
      <c r="D51" s="189"/>
      <c r="E51" s="189"/>
      <c r="F51" s="189"/>
      <c r="G51" s="190">
        <v>0.7448</v>
      </c>
      <c r="H51" s="189" t="s">
        <v>321</v>
      </c>
      <c r="J51" s="152"/>
      <c r="K51">
        <f>($K$43*G51)/100</f>
        <v>-0.0010546368</v>
      </c>
      <c r="P51">
        <f>($P$43*G51)/100</f>
        <v>0.08916075279999999</v>
      </c>
    </row>
    <row r="52" spans="6:10" ht="12.75">
      <c r="F52" s="191"/>
      <c r="J52" s="192"/>
    </row>
    <row r="53" spans="1:10" ht="12.75">
      <c r="A53" s="193" t="s">
        <v>387</v>
      </c>
      <c r="F53" s="191"/>
      <c r="J53" s="192"/>
    </row>
  </sheetData>
  <sheetProtection/>
  <printOptions horizontalCentered="1"/>
  <pageMargins left="0.75" right="0.5" top="0.5" bottom="0.5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5" zoomScaleNormal="55" zoomScaleSheetLayoutView="40" zoomScalePageLayoutView="0" workbookViewId="0" topLeftCell="A6">
      <selection activeCell="O29" sqref="O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367"/>
      <c r="R1" s="21"/>
    </row>
    <row r="2" spans="1:18" ht="30">
      <c r="A2" s="290"/>
      <c r="B2" s="21"/>
      <c r="C2" s="21"/>
      <c r="D2" s="21"/>
      <c r="E2" s="21"/>
      <c r="F2" s="21"/>
      <c r="G2" s="590" t="s">
        <v>376</v>
      </c>
      <c r="H2" s="21"/>
      <c r="I2" s="21"/>
      <c r="J2" s="21"/>
      <c r="K2" s="21"/>
      <c r="L2" s="21"/>
      <c r="M2" s="21"/>
      <c r="N2" s="21"/>
      <c r="O2" s="21"/>
      <c r="P2" s="21"/>
      <c r="Q2" s="368"/>
      <c r="R2" s="21"/>
    </row>
    <row r="3" spans="1:18" ht="26.25">
      <c r="A3" s="29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8"/>
      <c r="R3" s="21"/>
    </row>
    <row r="4" spans="1:18" ht="25.5">
      <c r="A4" s="29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8"/>
      <c r="R4" s="21"/>
    </row>
    <row r="5" spans="1:18" ht="23.25">
      <c r="A5" s="296"/>
      <c r="B5" s="21"/>
      <c r="C5" s="585" t="s">
        <v>377</v>
      </c>
      <c r="D5" s="21"/>
      <c r="E5" s="21"/>
      <c r="F5" s="21"/>
      <c r="G5" s="21"/>
      <c r="H5" s="21"/>
      <c r="I5" s="21"/>
      <c r="J5" s="21"/>
      <c r="K5" s="21"/>
      <c r="L5" s="293"/>
      <c r="M5" s="21"/>
      <c r="N5" s="21"/>
      <c r="O5" s="21"/>
      <c r="P5" s="21"/>
      <c r="Q5" s="368"/>
      <c r="R5" s="21"/>
    </row>
    <row r="6" spans="1:18" ht="18">
      <c r="A6" s="292"/>
      <c r="B6" s="147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68"/>
      <c r="R6" s="21"/>
    </row>
    <row r="7" spans="1:18" ht="26.25">
      <c r="A7" s="290"/>
      <c r="B7" s="21"/>
      <c r="C7" s="21"/>
      <c r="D7" s="21"/>
      <c r="E7" s="21"/>
      <c r="F7" s="347" t="s">
        <v>379</v>
      </c>
      <c r="G7" s="21"/>
      <c r="H7" s="21"/>
      <c r="I7" s="21"/>
      <c r="J7" s="21"/>
      <c r="K7" s="21"/>
      <c r="L7" s="293"/>
      <c r="M7" s="21"/>
      <c r="N7" s="21"/>
      <c r="O7" s="21"/>
      <c r="P7" s="21"/>
      <c r="Q7" s="368"/>
      <c r="R7" s="21"/>
    </row>
    <row r="8" spans="1:18" ht="25.5">
      <c r="A8" s="291"/>
      <c r="B8" s="294"/>
      <c r="C8" s="21"/>
      <c r="D8" s="21"/>
      <c r="E8" s="21"/>
      <c r="F8" s="21"/>
      <c r="G8" s="21"/>
      <c r="H8" s="295"/>
      <c r="I8" s="21"/>
      <c r="J8" s="21"/>
      <c r="K8" s="21"/>
      <c r="L8" s="21"/>
      <c r="M8" s="21"/>
      <c r="N8" s="21"/>
      <c r="O8" s="21"/>
      <c r="P8" s="21"/>
      <c r="Q8" s="368"/>
      <c r="R8" s="21"/>
    </row>
    <row r="9" spans="1:18" ht="12.75">
      <c r="A9" s="296"/>
      <c r="B9" s="21"/>
      <c r="C9" s="21"/>
      <c r="D9" s="21"/>
      <c r="E9" s="21"/>
      <c r="F9" s="21"/>
      <c r="G9" s="21"/>
      <c r="H9" s="297"/>
      <c r="I9" s="21"/>
      <c r="J9" s="21"/>
      <c r="K9" s="21"/>
      <c r="L9" s="21"/>
      <c r="M9" s="21"/>
      <c r="N9" s="21"/>
      <c r="O9" s="21"/>
      <c r="P9" s="21"/>
      <c r="Q9" s="368"/>
      <c r="R9" s="21"/>
    </row>
    <row r="10" spans="1:18" ht="45.75" customHeight="1">
      <c r="A10" s="296"/>
      <c r="B10" s="356" t="s">
        <v>342</v>
      </c>
      <c r="C10" s="21"/>
      <c r="D10" s="21"/>
      <c r="E10" s="21"/>
      <c r="F10" s="21"/>
      <c r="G10" s="21"/>
      <c r="H10" s="297"/>
      <c r="I10" s="348"/>
      <c r="J10" s="82"/>
      <c r="K10" s="82"/>
      <c r="L10" s="82"/>
      <c r="M10" s="82"/>
      <c r="N10" s="348"/>
      <c r="O10" s="82"/>
      <c r="P10" s="82"/>
      <c r="Q10" s="368"/>
      <c r="R10" s="21"/>
    </row>
    <row r="11" spans="1:19" ht="15.75">
      <c r="A11" s="296"/>
      <c r="B11" s="21"/>
      <c r="C11" s="21"/>
      <c r="D11" s="21"/>
      <c r="E11" s="21"/>
      <c r="F11" s="21"/>
      <c r="G11" s="21"/>
      <c r="H11" s="300"/>
      <c r="I11" s="349" t="s">
        <v>361</v>
      </c>
      <c r="J11" s="350"/>
      <c r="K11" s="350"/>
      <c r="L11" s="350"/>
      <c r="M11" s="350"/>
      <c r="N11" s="349" t="s">
        <v>362</v>
      </c>
      <c r="O11" s="350"/>
      <c r="P11" s="350"/>
      <c r="Q11" s="579"/>
      <c r="R11" s="303"/>
      <c r="S11" s="282"/>
    </row>
    <row r="12" spans="1:18" ht="12.75">
      <c r="A12" s="296"/>
      <c r="B12" s="21"/>
      <c r="C12" s="21"/>
      <c r="D12" s="21"/>
      <c r="E12" s="21"/>
      <c r="F12" s="21"/>
      <c r="G12" s="21"/>
      <c r="H12" s="297"/>
      <c r="I12" s="346"/>
      <c r="J12" s="346"/>
      <c r="K12" s="346"/>
      <c r="L12" s="346"/>
      <c r="M12" s="346"/>
      <c r="N12" s="346"/>
      <c r="O12" s="346"/>
      <c r="P12" s="346"/>
      <c r="Q12" s="368"/>
      <c r="R12" s="21"/>
    </row>
    <row r="13" spans="1:18" ht="26.25">
      <c r="A13" s="584">
        <v>1</v>
      </c>
      <c r="B13" s="585" t="s">
        <v>343</v>
      </c>
      <c r="C13" s="586"/>
      <c r="D13" s="586"/>
      <c r="E13" s="583"/>
      <c r="F13" s="583"/>
      <c r="G13" s="299"/>
      <c r="H13" s="580"/>
      <c r="I13" s="581">
        <f>NDPL!K155</f>
        <v>-0.5748821055999999</v>
      </c>
      <c r="J13" s="347"/>
      <c r="K13" s="347"/>
      <c r="L13" s="347"/>
      <c r="M13" s="580"/>
      <c r="N13" s="581">
        <f>NDPL!P155</f>
        <v>-14.390769072399992</v>
      </c>
      <c r="O13" s="347"/>
      <c r="P13" s="347"/>
      <c r="Q13" s="368"/>
      <c r="R13" s="21"/>
    </row>
    <row r="14" spans="1:18" ht="26.25">
      <c r="A14" s="584"/>
      <c r="B14" s="585"/>
      <c r="C14" s="586"/>
      <c r="D14" s="586"/>
      <c r="E14" s="583"/>
      <c r="F14" s="583"/>
      <c r="G14" s="299"/>
      <c r="H14" s="580"/>
      <c r="I14" s="581"/>
      <c r="J14" s="347"/>
      <c r="K14" s="347"/>
      <c r="L14" s="347"/>
      <c r="M14" s="580"/>
      <c r="N14" s="581"/>
      <c r="O14" s="347"/>
      <c r="P14" s="347"/>
      <c r="Q14" s="368"/>
      <c r="R14" s="21"/>
    </row>
    <row r="15" spans="1:18" ht="26.25">
      <c r="A15" s="584"/>
      <c r="B15" s="585"/>
      <c r="C15" s="586"/>
      <c r="D15" s="586"/>
      <c r="E15" s="583"/>
      <c r="F15" s="583"/>
      <c r="G15" s="294"/>
      <c r="H15" s="580"/>
      <c r="I15" s="581"/>
      <c r="J15" s="347"/>
      <c r="K15" s="347"/>
      <c r="L15" s="347"/>
      <c r="M15" s="580"/>
      <c r="N15" s="581"/>
      <c r="O15" s="347"/>
      <c r="P15" s="347"/>
      <c r="Q15" s="368"/>
      <c r="R15" s="21"/>
    </row>
    <row r="16" spans="1:18" ht="26.25">
      <c r="A16" s="584">
        <v>2</v>
      </c>
      <c r="B16" s="585" t="s">
        <v>344</v>
      </c>
      <c r="C16" s="586"/>
      <c r="D16" s="586"/>
      <c r="E16" s="583"/>
      <c r="F16" s="583"/>
      <c r="G16" s="299"/>
      <c r="H16" s="580"/>
      <c r="I16" s="581">
        <f>BRPL!K161</f>
        <v>-3.8645132039999996</v>
      </c>
      <c r="J16" s="347"/>
      <c r="K16" s="347"/>
      <c r="L16" s="347"/>
      <c r="M16" s="580" t="s">
        <v>375</v>
      </c>
      <c r="N16" s="581">
        <f>BRPL!P161</f>
        <v>0.4129029839999978</v>
      </c>
      <c r="O16" s="347"/>
      <c r="P16" s="347"/>
      <c r="Q16" s="368"/>
      <c r="R16" s="21"/>
    </row>
    <row r="17" spans="1:18" ht="26.25">
      <c r="A17" s="584"/>
      <c r="B17" s="585"/>
      <c r="C17" s="586"/>
      <c r="D17" s="586"/>
      <c r="E17" s="583"/>
      <c r="F17" s="583"/>
      <c r="G17" s="299"/>
      <c r="H17" s="580"/>
      <c r="I17" s="581"/>
      <c r="J17" s="347"/>
      <c r="K17" s="347"/>
      <c r="L17" s="347"/>
      <c r="M17" s="580"/>
      <c r="N17" s="581"/>
      <c r="O17" s="347"/>
      <c r="P17" s="347"/>
      <c r="Q17" s="368"/>
      <c r="R17" s="21"/>
    </row>
    <row r="18" spans="1:18" ht="26.25">
      <c r="A18" s="584"/>
      <c r="B18" s="585"/>
      <c r="C18" s="586"/>
      <c r="D18" s="586"/>
      <c r="E18" s="583"/>
      <c r="F18" s="583"/>
      <c r="G18" s="294"/>
      <c r="H18" s="580"/>
      <c r="I18" s="581"/>
      <c r="J18" s="347"/>
      <c r="K18" s="347"/>
      <c r="L18" s="347"/>
      <c r="M18" s="580"/>
      <c r="N18" s="581"/>
      <c r="O18" s="347"/>
      <c r="P18" s="347"/>
      <c r="Q18" s="368"/>
      <c r="R18" s="21"/>
    </row>
    <row r="19" spans="1:18" ht="26.25">
      <c r="A19" s="584">
        <v>3</v>
      </c>
      <c r="B19" s="585" t="s">
        <v>345</v>
      </c>
      <c r="C19" s="586"/>
      <c r="D19" s="586"/>
      <c r="E19" s="583"/>
      <c r="F19" s="583"/>
      <c r="G19" s="299"/>
      <c r="H19" s="580"/>
      <c r="I19" s="581">
        <f>BYPL!K162</f>
        <v>-0.11516157840000016</v>
      </c>
      <c r="J19" s="347"/>
      <c r="K19" s="347"/>
      <c r="L19" s="347"/>
      <c r="M19" s="580"/>
      <c r="N19" s="581">
        <f>BYPL!P162</f>
        <v>-2.5681703386000003</v>
      </c>
      <c r="O19" s="347"/>
      <c r="P19" s="347"/>
      <c r="Q19" s="368"/>
      <c r="R19" s="21"/>
    </row>
    <row r="20" spans="1:18" ht="26.25">
      <c r="A20" s="584"/>
      <c r="B20" s="585"/>
      <c r="C20" s="586"/>
      <c r="D20" s="586"/>
      <c r="E20" s="583"/>
      <c r="F20" s="583"/>
      <c r="G20" s="299"/>
      <c r="H20" s="580"/>
      <c r="I20" s="581"/>
      <c r="J20" s="347"/>
      <c r="K20" s="347"/>
      <c r="L20" s="347"/>
      <c r="M20" s="580"/>
      <c r="N20" s="581"/>
      <c r="O20" s="347"/>
      <c r="P20" s="347"/>
      <c r="Q20" s="368"/>
      <c r="R20" s="21"/>
    </row>
    <row r="21" spans="1:18" ht="26.25">
      <c r="A21" s="584"/>
      <c r="B21" s="587"/>
      <c r="C21" s="587"/>
      <c r="D21" s="587"/>
      <c r="E21" s="406"/>
      <c r="F21" s="406"/>
      <c r="G21" s="147"/>
      <c r="H21" s="580"/>
      <c r="I21" s="581"/>
      <c r="J21" s="347"/>
      <c r="K21" s="347"/>
      <c r="L21" s="347"/>
      <c r="M21" s="580"/>
      <c r="N21" s="581"/>
      <c r="O21" s="347"/>
      <c r="P21" s="347"/>
      <c r="Q21" s="368"/>
      <c r="R21" s="21"/>
    </row>
    <row r="22" spans="1:18" ht="26.25">
      <c r="A22" s="584">
        <v>4</v>
      </c>
      <c r="B22" s="585" t="s">
        <v>346</v>
      </c>
      <c r="C22" s="587"/>
      <c r="D22" s="587"/>
      <c r="E22" s="406"/>
      <c r="F22" s="406"/>
      <c r="G22" s="299"/>
      <c r="H22" s="580" t="s">
        <v>375</v>
      </c>
      <c r="I22" s="581">
        <f>NDMC!K64</f>
        <v>5.3133022512</v>
      </c>
      <c r="J22" s="347"/>
      <c r="K22" s="347"/>
      <c r="L22" s="347"/>
      <c r="M22" s="580" t="s">
        <v>375</v>
      </c>
      <c r="N22" s="581">
        <f>NDMC!P64</f>
        <v>15.723547179799997</v>
      </c>
      <c r="O22" s="347"/>
      <c r="P22" s="347"/>
      <c r="Q22" s="368"/>
      <c r="R22" s="21"/>
    </row>
    <row r="23" spans="1:18" ht="26.25">
      <c r="A23" s="584"/>
      <c r="B23" s="585"/>
      <c r="C23" s="587"/>
      <c r="D23" s="587"/>
      <c r="E23" s="406"/>
      <c r="F23" s="406"/>
      <c r="G23" s="299"/>
      <c r="H23" s="580"/>
      <c r="I23" s="581"/>
      <c r="J23" s="347"/>
      <c r="K23" s="347"/>
      <c r="L23" s="347"/>
      <c r="M23" s="580"/>
      <c r="N23" s="581"/>
      <c r="O23" s="347"/>
      <c r="P23" s="347"/>
      <c r="Q23" s="368"/>
      <c r="R23" s="21"/>
    </row>
    <row r="24" spans="1:18" ht="26.25">
      <c r="A24" s="584"/>
      <c r="B24" s="587"/>
      <c r="C24" s="587"/>
      <c r="D24" s="587"/>
      <c r="E24" s="406"/>
      <c r="F24" s="406"/>
      <c r="G24" s="147"/>
      <c r="H24" s="580"/>
      <c r="I24" s="581"/>
      <c r="J24" s="347"/>
      <c r="K24" s="347"/>
      <c r="L24" s="347"/>
      <c r="M24" s="580"/>
      <c r="N24" s="581"/>
      <c r="O24" s="347"/>
      <c r="P24" s="347"/>
      <c r="Q24" s="368"/>
      <c r="R24" s="21"/>
    </row>
    <row r="25" spans="1:18" ht="26.25">
      <c r="A25" s="584">
        <v>5</v>
      </c>
      <c r="B25" s="585" t="s">
        <v>347</v>
      </c>
      <c r="C25" s="587"/>
      <c r="D25" s="587"/>
      <c r="E25" s="406"/>
      <c r="F25" s="406"/>
      <c r="G25" s="299"/>
      <c r="H25" s="580" t="s">
        <v>375</v>
      </c>
      <c r="I25" s="581">
        <f>MES!K64</f>
        <v>0.1081046368</v>
      </c>
      <c r="J25" s="347"/>
      <c r="K25" s="347"/>
      <c r="L25" s="347"/>
      <c r="M25" s="580" t="s">
        <v>375</v>
      </c>
      <c r="N25" s="581">
        <f>MES!P64</f>
        <v>3.9590892472000005</v>
      </c>
      <c r="O25" s="347"/>
      <c r="P25" s="347"/>
      <c r="Q25" s="368"/>
      <c r="R25" s="21"/>
    </row>
    <row r="26" spans="1:18" ht="20.25">
      <c r="A26" s="296"/>
      <c r="B26" s="21"/>
      <c r="C26" s="21"/>
      <c r="D26" s="21"/>
      <c r="E26" s="21"/>
      <c r="F26" s="21"/>
      <c r="G26" s="21"/>
      <c r="H26" s="298"/>
      <c r="I26" s="582"/>
      <c r="J26" s="345"/>
      <c r="K26" s="345"/>
      <c r="L26" s="345"/>
      <c r="M26" s="345"/>
      <c r="N26" s="345"/>
      <c r="O26" s="345"/>
      <c r="P26" s="345"/>
      <c r="Q26" s="368"/>
      <c r="R26" s="21"/>
    </row>
    <row r="27" spans="1:18" ht="18">
      <c r="A27" s="292"/>
      <c r="B27" s="258"/>
      <c r="C27" s="301"/>
      <c r="D27" s="301"/>
      <c r="E27" s="301"/>
      <c r="F27" s="301"/>
      <c r="G27" s="302"/>
      <c r="H27" s="298"/>
      <c r="I27" s="21"/>
      <c r="J27" s="21"/>
      <c r="K27" s="21"/>
      <c r="L27" s="21"/>
      <c r="M27" s="21"/>
      <c r="N27" s="21"/>
      <c r="O27" s="21"/>
      <c r="P27" s="21"/>
      <c r="Q27" s="368"/>
      <c r="R27" s="21"/>
    </row>
    <row r="28" spans="1:18" ht="15">
      <c r="A28" s="296"/>
      <c r="B28" s="21"/>
      <c r="C28" s="21"/>
      <c r="D28" s="21"/>
      <c r="E28" s="21"/>
      <c r="F28" s="21"/>
      <c r="G28" s="21"/>
      <c r="H28" s="298"/>
      <c r="I28" s="21"/>
      <c r="J28" s="21"/>
      <c r="K28" s="21"/>
      <c r="L28" s="21"/>
      <c r="M28" s="21"/>
      <c r="N28" s="21"/>
      <c r="O28" s="21"/>
      <c r="P28" s="21"/>
      <c r="Q28" s="368"/>
      <c r="R28" s="21"/>
    </row>
    <row r="29" spans="1:18" ht="54" customHeight="1" thickBot="1">
      <c r="A29" s="577" t="s">
        <v>348</v>
      </c>
      <c r="B29" s="351"/>
      <c r="C29" s="351"/>
      <c r="D29" s="351"/>
      <c r="E29" s="351"/>
      <c r="F29" s="351"/>
      <c r="G29" s="351"/>
      <c r="H29" s="352"/>
      <c r="I29" s="352"/>
      <c r="J29" s="352"/>
      <c r="K29" s="352"/>
      <c r="L29" s="352"/>
      <c r="M29" s="352"/>
      <c r="N29" s="352"/>
      <c r="O29" s="352"/>
      <c r="P29" s="352"/>
      <c r="Q29" s="369"/>
      <c r="R29" s="21"/>
    </row>
    <row r="30" spans="1:9" ht="13.5" thickTop="1">
      <c r="A30" s="289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301" t="s">
        <v>374</v>
      </c>
      <c r="B33" s="21"/>
      <c r="C33" s="21"/>
      <c r="D33" s="21"/>
      <c r="E33" s="576"/>
      <c r="F33" s="576"/>
      <c r="G33" s="21"/>
      <c r="H33" s="21"/>
      <c r="I33" s="21"/>
    </row>
    <row r="34" spans="1:9" ht="15">
      <c r="A34" s="327"/>
      <c r="B34" s="327"/>
      <c r="C34" s="327"/>
      <c r="D34" s="327"/>
      <c r="E34" s="576"/>
      <c r="F34" s="576"/>
      <c r="G34" s="21"/>
      <c r="H34" s="21"/>
      <c r="I34" s="21"/>
    </row>
    <row r="35" spans="1:9" s="576" customFormat="1" ht="15" customHeight="1">
      <c r="A35" s="588"/>
      <c r="B35" s="327"/>
      <c r="C35" s="327"/>
      <c r="D35" s="327"/>
      <c r="E35"/>
      <c r="F35"/>
      <c r="G35" s="327"/>
      <c r="H35" s="327"/>
      <c r="I35" s="327"/>
    </row>
    <row r="36" spans="1:9" s="576" customFormat="1" ht="15" customHeight="1">
      <c r="A36" s="589" t="s">
        <v>391</v>
      </c>
      <c r="E36"/>
      <c r="F36"/>
      <c r="G36" s="327"/>
      <c r="H36" s="327"/>
      <c r="I36" s="327"/>
    </row>
    <row r="37" spans="1:9" s="576" customFormat="1" ht="15" customHeight="1">
      <c r="A37" s="589"/>
      <c r="E37"/>
      <c r="F37"/>
      <c r="I37" s="327"/>
    </row>
    <row r="38" spans="1:9" s="576" customFormat="1" ht="15" customHeight="1">
      <c r="A38" s="589" t="s">
        <v>392</v>
      </c>
      <c r="E38"/>
      <c r="F38"/>
      <c r="I38" s="327"/>
    </row>
    <row r="39" spans="1:9" s="576" customFormat="1" ht="15" customHeight="1">
      <c r="A39" s="589"/>
      <c r="E39"/>
      <c r="F39"/>
      <c r="I39" s="327"/>
    </row>
    <row r="40" spans="1:6" s="576" customFormat="1" ht="15" customHeight="1">
      <c r="A40" s="589"/>
      <c r="B40" s="57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C1">
      <selection activeCell="N26" sqref="N26"/>
    </sheetView>
  </sheetViews>
  <sheetFormatPr defaultColWidth="9.140625" defaultRowHeight="12.75"/>
  <cols>
    <col min="1" max="1" width="6.8515625" style="0" customWidth="1"/>
    <col min="7" max="7" width="10.8515625" style="0" customWidth="1"/>
    <col min="8" max="8" width="10.7109375" style="0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52.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01/07/10</v>
      </c>
      <c r="H2" s="41" t="str">
        <f>NDPL!H5</f>
        <v>INTIAL READING 01/06/10</v>
      </c>
      <c r="I2" s="41" t="s">
        <v>4</v>
      </c>
      <c r="J2" s="41" t="s">
        <v>5</v>
      </c>
      <c r="K2" s="41" t="s">
        <v>6</v>
      </c>
      <c r="L2" s="43" t="str">
        <f>NDPL!G5</f>
        <v>FINAL READING 01/07/10</v>
      </c>
      <c r="M2" s="41" t="str">
        <f>NDPL!H5</f>
        <v>INTIAL READING 01/06/10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55" t="s">
        <v>363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72" t="s">
        <v>367</v>
      </c>
      <c r="C5" s="174" t="s">
        <v>298</v>
      </c>
      <c r="D5" s="21"/>
      <c r="E5" s="21"/>
      <c r="F5" s="137"/>
      <c r="G5" s="25"/>
      <c r="H5" s="21"/>
      <c r="I5" s="21"/>
      <c r="J5" s="21"/>
      <c r="K5" s="137"/>
      <c r="L5" s="25"/>
      <c r="M5" s="21"/>
      <c r="N5" s="21"/>
      <c r="O5" s="21"/>
      <c r="P5" s="137"/>
    </row>
    <row r="6" spans="1:16" ht="12.75">
      <c r="A6" s="114">
        <v>1</v>
      </c>
      <c r="B6" s="144" t="s">
        <v>364</v>
      </c>
      <c r="C6" s="23">
        <v>4902492</v>
      </c>
      <c r="D6" s="170" t="s">
        <v>14</v>
      </c>
      <c r="E6" s="170" t="s">
        <v>300</v>
      </c>
      <c r="F6" s="30">
        <v>1500</v>
      </c>
      <c r="G6" s="25">
        <v>991617</v>
      </c>
      <c r="H6" s="21">
        <v>991700</v>
      </c>
      <c r="I6" s="83">
        <f>G6-H6</f>
        <v>-83</v>
      </c>
      <c r="J6" s="83">
        <f>$F6*I6</f>
        <v>-124500</v>
      </c>
      <c r="K6" s="85">
        <f>J6/1000000</f>
        <v>-0.1245</v>
      </c>
      <c r="L6" s="25">
        <v>982927</v>
      </c>
      <c r="M6" s="21">
        <v>984826</v>
      </c>
      <c r="N6" s="83">
        <f>L6-M6</f>
        <v>-1899</v>
      </c>
      <c r="O6" s="83">
        <f>$F6*N6</f>
        <v>-2848500</v>
      </c>
      <c r="P6" s="85">
        <f>O6/1000000</f>
        <v>-2.8485</v>
      </c>
    </row>
    <row r="7" spans="1:16" ht="12.75">
      <c r="A7" s="114">
        <v>2</v>
      </c>
      <c r="B7" s="144" t="s">
        <v>365</v>
      </c>
      <c r="C7" s="23">
        <v>4902493</v>
      </c>
      <c r="D7" s="170" t="s">
        <v>14</v>
      </c>
      <c r="E7" s="170" t="s">
        <v>300</v>
      </c>
      <c r="F7" s="30">
        <v>1500</v>
      </c>
      <c r="G7" s="25">
        <v>992816</v>
      </c>
      <c r="H7" s="21">
        <v>992895</v>
      </c>
      <c r="I7" s="83">
        <f>G7-H7</f>
        <v>-79</v>
      </c>
      <c r="J7" s="83">
        <f>$F7*I7</f>
        <v>-118500</v>
      </c>
      <c r="K7" s="85">
        <f>J7/1000000</f>
        <v>-0.1185</v>
      </c>
      <c r="L7" s="25">
        <v>988364</v>
      </c>
      <c r="M7" s="21">
        <v>989921</v>
      </c>
      <c r="N7" s="83">
        <f>L7-M7</f>
        <v>-1557</v>
      </c>
      <c r="O7" s="83">
        <f>$F7*N7</f>
        <v>-2335500</v>
      </c>
      <c r="P7" s="85">
        <f>O7/1000000</f>
        <v>-2.3355</v>
      </c>
    </row>
    <row r="8" spans="1:16" ht="12.75">
      <c r="A8" s="114">
        <v>3</v>
      </c>
      <c r="B8" s="144" t="s">
        <v>366</v>
      </c>
      <c r="C8" s="23">
        <v>4902494</v>
      </c>
      <c r="D8" s="170" t="s">
        <v>14</v>
      </c>
      <c r="E8" s="170" t="s">
        <v>300</v>
      </c>
      <c r="F8" s="30">
        <v>1500</v>
      </c>
      <c r="G8" s="25">
        <v>955139</v>
      </c>
      <c r="H8" s="21">
        <v>955338</v>
      </c>
      <c r="I8" s="83">
        <f>G8-H8</f>
        <v>-199</v>
      </c>
      <c r="J8" s="83">
        <f>$F8*I8</f>
        <v>-298500</v>
      </c>
      <c r="K8" s="85">
        <f>J8/1000000</f>
        <v>-0.2985</v>
      </c>
      <c r="L8" s="25">
        <v>973501</v>
      </c>
      <c r="M8" s="21">
        <v>976582</v>
      </c>
      <c r="N8" s="83">
        <f>L8-M8</f>
        <v>-3081</v>
      </c>
      <c r="O8" s="83">
        <f>$F8*N8</f>
        <v>-4621500</v>
      </c>
      <c r="P8" s="85">
        <f>O8/1000000</f>
        <v>-4.6215</v>
      </c>
    </row>
    <row r="9" spans="1:16" ht="12.75">
      <c r="A9" s="114"/>
      <c r="B9" s="21"/>
      <c r="C9" s="23"/>
      <c r="D9" s="21"/>
      <c r="E9" s="21"/>
      <c r="F9" s="30"/>
      <c r="G9" s="25"/>
      <c r="H9" s="21"/>
      <c r="I9" s="21"/>
      <c r="J9" s="21"/>
      <c r="K9" s="137"/>
      <c r="L9" s="25"/>
      <c r="M9" s="21"/>
      <c r="N9" s="21"/>
      <c r="O9" s="21"/>
      <c r="P9" s="137"/>
    </row>
    <row r="10" spans="1:16" ht="12.75">
      <c r="A10" s="25"/>
      <c r="B10" s="21"/>
      <c r="C10" s="21"/>
      <c r="D10" s="21"/>
      <c r="E10" s="21"/>
      <c r="F10" s="137"/>
      <c r="G10" s="25"/>
      <c r="H10" s="21"/>
      <c r="I10" s="21"/>
      <c r="J10" s="21"/>
      <c r="K10" s="137"/>
      <c r="L10" s="25"/>
      <c r="M10" s="21"/>
      <c r="N10" s="21"/>
      <c r="O10" s="21"/>
      <c r="P10" s="137"/>
    </row>
    <row r="11" spans="1:16" ht="12.75">
      <c r="A11" s="25"/>
      <c r="B11" s="21"/>
      <c r="C11" s="21"/>
      <c r="D11" s="21"/>
      <c r="E11" s="21"/>
      <c r="F11" s="137"/>
      <c r="G11" s="25"/>
      <c r="H11" s="21"/>
      <c r="I11" s="21"/>
      <c r="J11" s="21"/>
      <c r="K11" s="137"/>
      <c r="L11" s="25"/>
      <c r="M11" s="21"/>
      <c r="N11" s="21"/>
      <c r="O11" s="21"/>
      <c r="P11" s="137"/>
    </row>
    <row r="12" spans="1:16" ht="12.75">
      <c r="A12" s="25"/>
      <c r="B12" s="21"/>
      <c r="C12" s="21"/>
      <c r="D12" s="21"/>
      <c r="E12" s="21"/>
      <c r="F12" s="137"/>
      <c r="G12" s="25"/>
      <c r="H12" s="21"/>
      <c r="I12" s="279" t="s">
        <v>340</v>
      </c>
      <c r="J12" s="21"/>
      <c r="K12" s="278">
        <f>SUM(K6:K8)</f>
        <v>-0.5415</v>
      </c>
      <c r="L12" s="25"/>
      <c r="M12" s="21"/>
      <c r="N12" s="279" t="s">
        <v>340</v>
      </c>
      <c r="O12" s="21"/>
      <c r="P12" s="278">
        <f>SUM(P6:P8)</f>
        <v>-9.8055</v>
      </c>
    </row>
    <row r="13" spans="1:16" ht="12.75">
      <c r="A13" s="25"/>
      <c r="B13" s="21"/>
      <c r="C13" s="21"/>
      <c r="D13" s="21"/>
      <c r="E13" s="21"/>
      <c r="F13" s="137"/>
      <c r="G13" s="25"/>
      <c r="H13" s="21"/>
      <c r="I13" s="454"/>
      <c r="J13" s="21"/>
      <c r="K13" s="272"/>
      <c r="L13" s="25"/>
      <c r="M13" s="21"/>
      <c r="N13" s="454"/>
      <c r="O13" s="21"/>
      <c r="P13" s="272"/>
    </row>
    <row r="14" spans="1:16" ht="12.75">
      <c r="A14" s="25"/>
      <c r="B14" s="21"/>
      <c r="C14" s="21"/>
      <c r="D14" s="21"/>
      <c r="E14" s="21"/>
      <c r="F14" s="137"/>
      <c r="G14" s="25"/>
      <c r="H14" s="21"/>
      <c r="I14" s="21"/>
      <c r="J14" s="21"/>
      <c r="K14" s="137"/>
      <c r="L14" s="25"/>
      <c r="M14" s="21"/>
      <c r="N14" s="21"/>
      <c r="O14" s="21"/>
      <c r="P14" s="137"/>
    </row>
    <row r="15" spans="1:16" ht="12.75">
      <c r="A15" s="25"/>
      <c r="B15" s="165" t="s">
        <v>163</v>
      </c>
      <c r="C15" s="21"/>
      <c r="D15" s="21"/>
      <c r="E15" s="21"/>
      <c r="F15" s="137"/>
      <c r="G15" s="25"/>
      <c r="H15" s="21"/>
      <c r="I15" s="21"/>
      <c r="J15" s="21"/>
      <c r="K15" s="137"/>
      <c r="L15" s="25"/>
      <c r="M15" s="21"/>
      <c r="N15" s="21"/>
      <c r="O15" s="21"/>
      <c r="P15" s="137"/>
    </row>
    <row r="16" spans="1:16" ht="12.75">
      <c r="A16" s="154"/>
      <c r="B16" s="155" t="s">
        <v>297</v>
      </c>
      <c r="C16" s="156" t="s">
        <v>298</v>
      </c>
      <c r="D16" s="156"/>
      <c r="E16" s="157"/>
      <c r="F16" s="158"/>
      <c r="G16" s="159"/>
      <c r="H16" s="21"/>
      <c r="I16" s="21"/>
      <c r="J16" s="21"/>
      <c r="K16" s="137"/>
      <c r="L16" s="25"/>
      <c r="M16" s="21"/>
      <c r="N16" s="21"/>
      <c r="O16" s="21"/>
      <c r="P16" s="137"/>
    </row>
    <row r="17" spans="1:16" ht="12.75">
      <c r="A17" s="159">
        <v>1</v>
      </c>
      <c r="B17" s="160" t="s">
        <v>299</v>
      </c>
      <c r="C17" s="161">
        <v>4902509</v>
      </c>
      <c r="D17" s="162" t="s">
        <v>14</v>
      </c>
      <c r="E17" s="162" t="s">
        <v>300</v>
      </c>
      <c r="F17" s="163">
        <v>1000</v>
      </c>
      <c r="G17" s="177">
        <v>999336</v>
      </c>
      <c r="H17" s="161">
        <v>999927</v>
      </c>
      <c r="I17" s="83">
        <f>G17-H17</f>
        <v>-591</v>
      </c>
      <c r="J17" s="83">
        <f>$F17*I17</f>
        <v>-591000</v>
      </c>
      <c r="K17" s="85">
        <f>J17/1000000</f>
        <v>-0.591</v>
      </c>
      <c r="L17" s="84">
        <v>38741</v>
      </c>
      <c r="M17" s="82">
        <v>38426</v>
      </c>
      <c r="N17" s="83">
        <f>L17-M17</f>
        <v>315</v>
      </c>
      <c r="O17" s="83">
        <f>$F17*N17</f>
        <v>315000</v>
      </c>
      <c r="P17" s="85">
        <f>O17/1000000</f>
        <v>0.315</v>
      </c>
    </row>
    <row r="18" spans="1:16" ht="12.75">
      <c r="A18" s="159">
        <v>2</v>
      </c>
      <c r="B18" s="160" t="s">
        <v>301</v>
      </c>
      <c r="C18" s="161">
        <v>4902510</v>
      </c>
      <c r="D18" s="162" t="s">
        <v>14</v>
      </c>
      <c r="E18" s="162" t="s">
        <v>300</v>
      </c>
      <c r="F18" s="163">
        <v>1000</v>
      </c>
      <c r="G18" s="177">
        <v>205</v>
      </c>
      <c r="H18" s="161">
        <v>187</v>
      </c>
      <c r="I18" s="83">
        <f>G18-H18</f>
        <v>18</v>
      </c>
      <c r="J18" s="83">
        <f>$F18*I18</f>
        <v>18000</v>
      </c>
      <c r="K18" s="85">
        <f>J18/1000000</f>
        <v>0.018</v>
      </c>
      <c r="L18" s="84">
        <v>14441</v>
      </c>
      <c r="M18" s="82">
        <v>13391</v>
      </c>
      <c r="N18" s="83">
        <f>L18-M18</f>
        <v>1050</v>
      </c>
      <c r="O18" s="83">
        <f>$F18*N18</f>
        <v>1050000</v>
      </c>
      <c r="P18" s="85">
        <f>O18/1000000</f>
        <v>1.05</v>
      </c>
    </row>
    <row r="19" spans="1:16" ht="12.75">
      <c r="A19" s="159">
        <v>3</v>
      </c>
      <c r="B19" s="160" t="s">
        <v>302</v>
      </c>
      <c r="C19" s="161">
        <v>4864947</v>
      </c>
      <c r="D19" s="162" t="s">
        <v>14</v>
      </c>
      <c r="E19" s="162" t="s">
        <v>300</v>
      </c>
      <c r="F19" s="163">
        <v>1000</v>
      </c>
      <c r="G19" s="177">
        <v>994846</v>
      </c>
      <c r="H19" s="23">
        <v>997466</v>
      </c>
      <c r="I19" s="83">
        <f>G19-H19</f>
        <v>-2620</v>
      </c>
      <c r="J19" s="83">
        <f>$F19*I19</f>
        <v>-2620000</v>
      </c>
      <c r="K19" s="85">
        <f>J19/1000000</f>
        <v>-2.62</v>
      </c>
      <c r="L19" s="84">
        <v>993590</v>
      </c>
      <c r="M19" s="82">
        <v>994116</v>
      </c>
      <c r="N19" s="83">
        <f>L19-M19</f>
        <v>-526</v>
      </c>
      <c r="O19" s="83">
        <f>$F19*N19</f>
        <v>-526000</v>
      </c>
      <c r="P19" s="85">
        <f>O19/1000000</f>
        <v>-0.526</v>
      </c>
    </row>
    <row r="20" spans="1:16" ht="12.75">
      <c r="A20" s="159"/>
      <c r="B20" s="160"/>
      <c r="C20" s="161"/>
      <c r="D20" s="162"/>
      <c r="E20" s="162"/>
      <c r="F20" s="164"/>
      <c r="G20" s="178"/>
      <c r="H20" s="21"/>
      <c r="I20" s="83"/>
      <c r="J20" s="83"/>
      <c r="K20" s="85"/>
      <c r="L20" s="84"/>
      <c r="M20" s="82"/>
      <c r="N20" s="83"/>
      <c r="O20" s="83"/>
      <c r="P20" s="85"/>
    </row>
    <row r="21" spans="1:16" ht="12.75">
      <c r="A21" s="25"/>
      <c r="B21" s="21"/>
      <c r="C21" s="21"/>
      <c r="D21" s="21"/>
      <c r="E21" s="21"/>
      <c r="F21" s="137"/>
      <c r="G21" s="25"/>
      <c r="H21" s="21"/>
      <c r="I21" s="21"/>
      <c r="J21" s="21"/>
      <c r="K21" s="137"/>
      <c r="L21" s="25"/>
      <c r="M21" s="21"/>
      <c r="N21" s="21"/>
      <c r="O21" s="21"/>
      <c r="P21" s="137"/>
    </row>
    <row r="22" spans="1:16" ht="12.75">
      <c r="A22" s="25"/>
      <c r="B22" s="21"/>
      <c r="C22" s="21"/>
      <c r="D22" s="21"/>
      <c r="E22" s="21"/>
      <c r="F22" s="137"/>
      <c r="G22" s="25"/>
      <c r="H22" s="21"/>
      <c r="I22" s="21"/>
      <c r="J22" s="21"/>
      <c r="K22" s="137"/>
      <c r="L22" s="25"/>
      <c r="M22" s="21"/>
      <c r="N22" s="21"/>
      <c r="O22" s="21"/>
      <c r="P22" s="137"/>
    </row>
    <row r="23" spans="1:16" ht="12.75">
      <c r="A23" s="25"/>
      <c r="B23" s="21"/>
      <c r="C23" s="21"/>
      <c r="D23" s="21"/>
      <c r="E23" s="21"/>
      <c r="F23" s="137"/>
      <c r="G23" s="25"/>
      <c r="H23" s="21"/>
      <c r="I23" s="279" t="s">
        <v>340</v>
      </c>
      <c r="J23" s="21"/>
      <c r="K23" s="278">
        <f>SUM(K17:K19)</f>
        <v>-3.193</v>
      </c>
      <c r="L23" s="25"/>
      <c r="M23" s="21"/>
      <c r="N23" s="279" t="s">
        <v>340</v>
      </c>
      <c r="O23" s="21"/>
      <c r="P23" s="278">
        <f>SUM(P17:P19)</f>
        <v>0.839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2010-11-16T11:37:49Z</cp:lastPrinted>
  <dcterms:created xsi:type="dcterms:W3CDTF">1996-10-14T23:33:28Z</dcterms:created>
  <dcterms:modified xsi:type="dcterms:W3CDTF">2010-11-16T11:38:00Z</dcterms:modified>
  <cp:category/>
  <cp:version/>
  <cp:contentType/>
  <cp:contentStatus/>
</cp:coreProperties>
</file>